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shared\osp.admin\OSP Information\Website Committee\Docs for Website\"/>
    </mc:Choice>
  </mc:AlternateContent>
  <bookViews>
    <workbookView xWindow="0" yWindow="0" windowWidth="15765" windowHeight="6360"/>
  </bookViews>
  <sheets>
    <sheet name="Budget" sheetId="1" r:id="rId1"/>
    <sheet name="Travel Worksheet" sheetId="12" r:id="rId2"/>
    <sheet name="Supplies Worksheet" sheetId="13" r:id="rId3"/>
    <sheet name="Cost Share" sheetId="11" r:id="rId4"/>
    <sheet name="Source-Protected" sheetId="3" r:id="rId5"/>
  </sheets>
  <definedNames>
    <definedName name="Acad.Cal.Begin">#REF!</definedName>
    <definedName name="Acad.Cal.End">#REF!</definedName>
    <definedName name="Activity">'Source-Protected'!$A$2:$A$3</definedName>
    <definedName name="AppTypes">#REF!</definedName>
    <definedName name="DaysAfterRaise">#REF!</definedName>
    <definedName name="DaysfromRaisetoEndOfProject">#REF!</definedName>
    <definedName name="DaysInProj">#REF!</definedName>
    <definedName name="DaysOfProjectInThisYear">#REF!</definedName>
    <definedName name="DaysTilBegin">#REF!</definedName>
    <definedName name="DaysTilRaise">#REF!</definedName>
    <definedName name="EndDate">#REF!</definedName>
    <definedName name="EscalationDate">#REF!</definedName>
    <definedName name="_xlnm.Print_Titles" localSheetId="0">Budget!$2:$3</definedName>
    <definedName name="_xlnm.Print_Titles" localSheetId="3">'Cost Share'!$5:$6</definedName>
    <definedName name="Rate">'Source-Protected'!$A$6:$A$18</definedName>
    <definedName name="RATEDES" localSheetId="3">#REF!</definedName>
    <definedName name="RATEDES">#REF!</definedName>
    <definedName name="RATEDESC" localSheetId="3">#REF!</definedName>
    <definedName name="RATEDESC">#REF!</definedName>
    <definedName name="RATEDESCRIP" localSheetId="3">#REF!</definedName>
    <definedName name="RATEDESCRIP">#REF!</definedName>
    <definedName name="RATEPERCENTAGE" localSheetId="3">#REF!</definedName>
    <definedName name="RATEPERCENTAGE">#REF!</definedName>
    <definedName name="RATETYPE" localSheetId="3">#REF!</definedName>
    <definedName name="RATETYPE">#REF!</definedName>
    <definedName name="StartDate">#REF!</definedName>
    <definedName name="StdRaise">#REF!</definedName>
    <definedName name="Sumer1End">#REF!</definedName>
    <definedName name="Sumer1Start">#REF!</definedName>
    <definedName name="Sumer2End">#REF!</definedName>
    <definedName name="Sumer2Start">#REF!</definedName>
    <definedName name="Sumer3End">#REF!</definedName>
    <definedName name="Sumer3Start">#REF!</definedName>
    <definedName name="Sumer4End">#REF!</definedName>
    <definedName name="Sumer4Start">#REF!</definedName>
    <definedName name="Sumer5End">#REF!</definedName>
    <definedName name="Sumer5Start">#REF!</definedName>
    <definedName name="Sumer6End">#REF!</definedName>
    <definedName name="Sumer6Start">#REF!</definedName>
    <definedName name="Summer1Start">#REF!</definedName>
    <definedName name="Y1End">#REF!</definedName>
    <definedName name="Y1EscDate">#REF!</definedName>
    <definedName name="Y1Start">#REF!</definedName>
    <definedName name="Y2End">#REF!</definedName>
    <definedName name="Y2EscDate">#REF!</definedName>
    <definedName name="Y2Start">#REF!</definedName>
    <definedName name="Y3End">#REF!</definedName>
    <definedName name="Y3EscDate">#REF!</definedName>
    <definedName name="Y3Start">#REF!</definedName>
    <definedName name="Y4End">#REF!</definedName>
    <definedName name="Y4EscDate">#REF!</definedName>
    <definedName name="Y4Start">#REF!</definedName>
    <definedName name="Y5End">#REF!</definedName>
    <definedName name="Y5EscDate">#REF!</definedName>
    <definedName name="Y5Start">#REF!</definedName>
    <definedName name="Y6EscDate">#REF!</definedName>
    <definedName name="Y6Start">#REF!</definedName>
  </definedNames>
  <calcPr calcId="162913"/>
</workbook>
</file>

<file path=xl/calcChain.xml><?xml version="1.0" encoding="utf-8"?>
<calcChain xmlns="http://schemas.openxmlformats.org/spreadsheetml/2006/main">
  <c r="F11" i="13" l="1"/>
  <c r="R100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6" i="12"/>
  <c r="R5" i="12"/>
  <c r="Q5" i="12"/>
  <c r="F10" i="13" l="1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L5" i="13"/>
  <c r="L70" i="1" s="1"/>
  <c r="K5" i="13"/>
  <c r="K70" i="1" s="1"/>
  <c r="J5" i="13"/>
  <c r="J70" i="1" s="1"/>
  <c r="I5" i="13"/>
  <c r="I70" i="1" s="1"/>
  <c r="H5" i="13"/>
  <c r="H70" i="1" s="1"/>
  <c r="L4" i="13"/>
  <c r="L69" i="1" s="1"/>
  <c r="K4" i="13"/>
  <c r="K69" i="1" s="1"/>
  <c r="J4" i="13"/>
  <c r="J69" i="1" s="1"/>
  <c r="I4" i="13"/>
  <c r="I69" i="1" s="1"/>
  <c r="H4" i="13"/>
  <c r="H69" i="1" s="1"/>
  <c r="M4" i="13" l="1"/>
  <c r="M5" i="13"/>
  <c r="L3" i="13"/>
  <c r="L68" i="1" s="1"/>
  <c r="K3" i="13"/>
  <c r="K68" i="1" s="1"/>
  <c r="J3" i="13"/>
  <c r="J68" i="1" s="1"/>
  <c r="I3" i="13"/>
  <c r="I68" i="1" s="1"/>
  <c r="O8" i="12" l="1"/>
  <c r="P8" i="12"/>
  <c r="Q8" i="12"/>
  <c r="S8" i="12"/>
  <c r="T8" i="12"/>
  <c r="U8" i="12"/>
  <c r="O9" i="12"/>
  <c r="P9" i="12"/>
  <c r="Q9" i="12"/>
  <c r="S9" i="12"/>
  <c r="U9" i="12"/>
  <c r="O10" i="12"/>
  <c r="P10" i="12"/>
  <c r="Q10" i="12"/>
  <c r="S10" i="12"/>
  <c r="T10" i="12"/>
  <c r="U10" i="12"/>
  <c r="O11" i="12"/>
  <c r="P11" i="12"/>
  <c r="Q11" i="12"/>
  <c r="S11" i="12"/>
  <c r="T11" i="12"/>
  <c r="U11" i="12"/>
  <c r="O12" i="12"/>
  <c r="P12" i="12"/>
  <c r="Q12" i="12"/>
  <c r="S12" i="12"/>
  <c r="U12" i="12"/>
  <c r="O13" i="12"/>
  <c r="P13" i="12"/>
  <c r="Q13" i="12"/>
  <c r="S13" i="12"/>
  <c r="T13" i="12"/>
  <c r="U13" i="12"/>
  <c r="O14" i="12"/>
  <c r="P14" i="12"/>
  <c r="Q14" i="12"/>
  <c r="S14" i="12"/>
  <c r="T14" i="12"/>
  <c r="U14" i="12"/>
  <c r="O15" i="12"/>
  <c r="P15" i="12"/>
  <c r="Q15" i="12"/>
  <c r="S15" i="12"/>
  <c r="U15" i="12"/>
  <c r="O16" i="12"/>
  <c r="P16" i="12"/>
  <c r="Q16" i="12"/>
  <c r="S16" i="12"/>
  <c r="T16" i="12"/>
  <c r="U16" i="12"/>
  <c r="O17" i="12"/>
  <c r="P17" i="12"/>
  <c r="Q17" i="12"/>
  <c r="S17" i="12"/>
  <c r="T17" i="12"/>
  <c r="U17" i="12"/>
  <c r="O18" i="12"/>
  <c r="P18" i="12"/>
  <c r="Q18" i="12"/>
  <c r="S18" i="12"/>
  <c r="U18" i="12"/>
  <c r="O19" i="12"/>
  <c r="P19" i="12"/>
  <c r="Q19" i="12"/>
  <c r="D19" i="12" s="1"/>
  <c r="S19" i="12"/>
  <c r="T19" i="12"/>
  <c r="U19" i="12"/>
  <c r="O20" i="12"/>
  <c r="P20" i="12"/>
  <c r="Q20" i="12"/>
  <c r="S20" i="12"/>
  <c r="T20" i="12"/>
  <c r="U20" i="12"/>
  <c r="O21" i="12"/>
  <c r="P21" i="12"/>
  <c r="Q21" i="12"/>
  <c r="S21" i="12"/>
  <c r="U21" i="12"/>
  <c r="O22" i="12"/>
  <c r="P22" i="12"/>
  <c r="Q22" i="12"/>
  <c r="S22" i="12"/>
  <c r="T22" i="12"/>
  <c r="U22" i="12"/>
  <c r="O23" i="12"/>
  <c r="P23" i="12"/>
  <c r="Q23" i="12"/>
  <c r="D23" i="12" s="1"/>
  <c r="S23" i="12"/>
  <c r="T23" i="12"/>
  <c r="U23" i="12"/>
  <c r="O24" i="12"/>
  <c r="P24" i="12"/>
  <c r="Q24" i="12"/>
  <c r="S24" i="12"/>
  <c r="U24" i="12"/>
  <c r="O25" i="12"/>
  <c r="P25" i="12"/>
  <c r="Q25" i="12"/>
  <c r="S25" i="12"/>
  <c r="T25" i="12"/>
  <c r="U25" i="12"/>
  <c r="O26" i="12"/>
  <c r="P26" i="12"/>
  <c r="Q26" i="12"/>
  <c r="S26" i="12"/>
  <c r="T26" i="12"/>
  <c r="U26" i="12"/>
  <c r="O27" i="12"/>
  <c r="P27" i="12"/>
  <c r="Q27" i="12"/>
  <c r="S27" i="12"/>
  <c r="U27" i="12"/>
  <c r="O28" i="12"/>
  <c r="P28" i="12"/>
  <c r="Q28" i="12"/>
  <c r="S28" i="12"/>
  <c r="T28" i="12"/>
  <c r="U28" i="12"/>
  <c r="O29" i="12"/>
  <c r="P29" i="12"/>
  <c r="Q29" i="12"/>
  <c r="S29" i="12"/>
  <c r="T29" i="12"/>
  <c r="U29" i="12"/>
  <c r="O30" i="12"/>
  <c r="P30" i="12"/>
  <c r="Q30" i="12"/>
  <c r="S30" i="12"/>
  <c r="U30" i="12"/>
  <c r="O31" i="12"/>
  <c r="P31" i="12"/>
  <c r="Q31" i="12"/>
  <c r="S31" i="12"/>
  <c r="T31" i="12"/>
  <c r="U31" i="12"/>
  <c r="O32" i="12"/>
  <c r="P32" i="12"/>
  <c r="Q32" i="12"/>
  <c r="S32" i="12"/>
  <c r="T32" i="12"/>
  <c r="U32" i="12"/>
  <c r="O33" i="12"/>
  <c r="P33" i="12"/>
  <c r="Q33" i="12"/>
  <c r="S33" i="12"/>
  <c r="U33" i="12"/>
  <c r="O34" i="12"/>
  <c r="P34" i="12"/>
  <c r="Q34" i="12"/>
  <c r="S34" i="12"/>
  <c r="T34" i="12"/>
  <c r="U34" i="12"/>
  <c r="O35" i="12"/>
  <c r="P35" i="12"/>
  <c r="Q35" i="12"/>
  <c r="D35" i="12" s="1"/>
  <c r="S35" i="12"/>
  <c r="T35" i="12"/>
  <c r="U35" i="12"/>
  <c r="O36" i="12"/>
  <c r="P36" i="12"/>
  <c r="Q36" i="12"/>
  <c r="S36" i="12"/>
  <c r="U36" i="12"/>
  <c r="O37" i="12"/>
  <c r="P37" i="12"/>
  <c r="Q37" i="12"/>
  <c r="S37" i="12"/>
  <c r="T37" i="12"/>
  <c r="U37" i="12"/>
  <c r="O38" i="12"/>
  <c r="P38" i="12"/>
  <c r="Q38" i="12"/>
  <c r="S38" i="12"/>
  <c r="T38" i="12"/>
  <c r="U38" i="12"/>
  <c r="O39" i="12"/>
  <c r="P39" i="12"/>
  <c r="Q39" i="12"/>
  <c r="S39" i="12"/>
  <c r="U39" i="12"/>
  <c r="O40" i="12"/>
  <c r="P40" i="12"/>
  <c r="Q40" i="12"/>
  <c r="S40" i="12"/>
  <c r="T40" i="12"/>
  <c r="U40" i="12"/>
  <c r="O41" i="12"/>
  <c r="P41" i="12"/>
  <c r="Q41" i="12"/>
  <c r="S41" i="12"/>
  <c r="T41" i="12"/>
  <c r="U41" i="12"/>
  <c r="O42" i="12"/>
  <c r="P42" i="12"/>
  <c r="Q42" i="12"/>
  <c r="S42" i="12"/>
  <c r="U42" i="12"/>
  <c r="O43" i="12"/>
  <c r="P43" i="12"/>
  <c r="Q43" i="12"/>
  <c r="D43" i="12" s="1"/>
  <c r="S43" i="12"/>
  <c r="T43" i="12"/>
  <c r="U43" i="12"/>
  <c r="O44" i="12"/>
  <c r="P44" i="12"/>
  <c r="Q44" i="12"/>
  <c r="S44" i="12"/>
  <c r="T44" i="12"/>
  <c r="U44" i="12"/>
  <c r="O45" i="12"/>
  <c r="P45" i="12"/>
  <c r="Q45" i="12"/>
  <c r="S45" i="12"/>
  <c r="U45" i="12"/>
  <c r="O46" i="12"/>
  <c r="P46" i="12"/>
  <c r="Q46" i="12"/>
  <c r="S46" i="12"/>
  <c r="T46" i="12"/>
  <c r="U46" i="12"/>
  <c r="O47" i="12"/>
  <c r="P47" i="12"/>
  <c r="Q47" i="12"/>
  <c r="D47" i="12" s="1"/>
  <c r="S47" i="12"/>
  <c r="T47" i="12"/>
  <c r="U47" i="12"/>
  <c r="O48" i="12"/>
  <c r="P48" i="12"/>
  <c r="Q48" i="12"/>
  <c r="S48" i="12"/>
  <c r="U48" i="12"/>
  <c r="O49" i="12"/>
  <c r="P49" i="12"/>
  <c r="Q49" i="12"/>
  <c r="S49" i="12"/>
  <c r="T49" i="12"/>
  <c r="U49" i="12"/>
  <c r="O50" i="12"/>
  <c r="P50" i="12"/>
  <c r="Q50" i="12"/>
  <c r="S50" i="12"/>
  <c r="T50" i="12"/>
  <c r="U50" i="12"/>
  <c r="O51" i="12"/>
  <c r="P51" i="12"/>
  <c r="Q51" i="12"/>
  <c r="S51" i="12"/>
  <c r="U51" i="12"/>
  <c r="O52" i="12"/>
  <c r="P52" i="12"/>
  <c r="Q52" i="12"/>
  <c r="S52" i="12"/>
  <c r="T52" i="12"/>
  <c r="U52" i="12"/>
  <c r="O53" i="12"/>
  <c r="P53" i="12"/>
  <c r="Q53" i="12"/>
  <c r="S53" i="12"/>
  <c r="T53" i="12"/>
  <c r="U53" i="12"/>
  <c r="O54" i="12"/>
  <c r="P54" i="12"/>
  <c r="Q54" i="12"/>
  <c r="S54" i="12"/>
  <c r="U54" i="12"/>
  <c r="O55" i="12"/>
  <c r="P55" i="12"/>
  <c r="Q55" i="12"/>
  <c r="D55" i="12" s="1"/>
  <c r="S55" i="12"/>
  <c r="T55" i="12"/>
  <c r="U55" i="12"/>
  <c r="O56" i="12"/>
  <c r="P56" i="12"/>
  <c r="Q56" i="12"/>
  <c r="S56" i="12"/>
  <c r="T56" i="12"/>
  <c r="U56" i="12"/>
  <c r="O57" i="12"/>
  <c r="P57" i="12"/>
  <c r="Q57" i="12"/>
  <c r="S57" i="12"/>
  <c r="U57" i="12"/>
  <c r="O58" i="12"/>
  <c r="P58" i="12"/>
  <c r="Q58" i="12"/>
  <c r="S58" i="12"/>
  <c r="T58" i="12"/>
  <c r="U58" i="12"/>
  <c r="O59" i="12"/>
  <c r="P59" i="12"/>
  <c r="Q59" i="12"/>
  <c r="D59" i="12" s="1"/>
  <c r="S59" i="12"/>
  <c r="T59" i="12"/>
  <c r="U59" i="12"/>
  <c r="O60" i="12"/>
  <c r="P60" i="12"/>
  <c r="Q60" i="12"/>
  <c r="S60" i="12"/>
  <c r="U60" i="12"/>
  <c r="O61" i="12"/>
  <c r="P61" i="12"/>
  <c r="Q61" i="12"/>
  <c r="S61" i="12"/>
  <c r="T61" i="12"/>
  <c r="U61" i="12"/>
  <c r="O62" i="12"/>
  <c r="P62" i="12"/>
  <c r="Q62" i="12"/>
  <c r="S62" i="12"/>
  <c r="T62" i="12"/>
  <c r="U62" i="12"/>
  <c r="O63" i="12"/>
  <c r="P63" i="12"/>
  <c r="Q63" i="12"/>
  <c r="S63" i="12"/>
  <c r="U63" i="12"/>
  <c r="O64" i="12"/>
  <c r="P64" i="12"/>
  <c r="Q64" i="12"/>
  <c r="S64" i="12"/>
  <c r="T64" i="12"/>
  <c r="U64" i="12"/>
  <c r="O65" i="12"/>
  <c r="P65" i="12"/>
  <c r="Q65" i="12"/>
  <c r="S65" i="12"/>
  <c r="T65" i="12"/>
  <c r="U65" i="12"/>
  <c r="O66" i="12"/>
  <c r="P66" i="12"/>
  <c r="Q66" i="12"/>
  <c r="S66" i="12"/>
  <c r="U66" i="12"/>
  <c r="O67" i="12"/>
  <c r="P67" i="12"/>
  <c r="Q67" i="12"/>
  <c r="D67" i="12" s="1"/>
  <c r="S67" i="12"/>
  <c r="T67" i="12"/>
  <c r="U67" i="12"/>
  <c r="O68" i="12"/>
  <c r="P68" i="12"/>
  <c r="Q68" i="12"/>
  <c r="S68" i="12"/>
  <c r="T68" i="12"/>
  <c r="U68" i="12"/>
  <c r="O69" i="12"/>
  <c r="P69" i="12"/>
  <c r="Q69" i="12"/>
  <c r="S69" i="12"/>
  <c r="U69" i="12"/>
  <c r="O70" i="12"/>
  <c r="P70" i="12"/>
  <c r="Q70" i="12"/>
  <c r="S70" i="12"/>
  <c r="T70" i="12"/>
  <c r="U70" i="12"/>
  <c r="O71" i="12"/>
  <c r="P71" i="12"/>
  <c r="Q71" i="12"/>
  <c r="D71" i="12" s="1"/>
  <c r="S71" i="12"/>
  <c r="T71" i="12"/>
  <c r="U71" i="12"/>
  <c r="O72" i="12"/>
  <c r="P72" i="12"/>
  <c r="Q72" i="12"/>
  <c r="S72" i="12"/>
  <c r="U72" i="12"/>
  <c r="O73" i="12"/>
  <c r="P73" i="12"/>
  <c r="Q73" i="12"/>
  <c r="S73" i="12"/>
  <c r="T73" i="12"/>
  <c r="U73" i="12"/>
  <c r="O74" i="12"/>
  <c r="P74" i="12"/>
  <c r="Q74" i="12"/>
  <c r="S74" i="12"/>
  <c r="T74" i="12"/>
  <c r="U74" i="12"/>
  <c r="O75" i="12"/>
  <c r="P75" i="12"/>
  <c r="Q75" i="12"/>
  <c r="S75" i="12"/>
  <c r="U75" i="12"/>
  <c r="O76" i="12"/>
  <c r="P76" i="12"/>
  <c r="Q76" i="12"/>
  <c r="S76" i="12"/>
  <c r="T76" i="12"/>
  <c r="U76" i="12"/>
  <c r="O77" i="12"/>
  <c r="P77" i="12"/>
  <c r="Q77" i="12"/>
  <c r="S77" i="12"/>
  <c r="T77" i="12"/>
  <c r="U77" i="12"/>
  <c r="O78" i="12"/>
  <c r="P78" i="12"/>
  <c r="Q78" i="12"/>
  <c r="S78" i="12"/>
  <c r="U78" i="12"/>
  <c r="O79" i="12"/>
  <c r="P79" i="12"/>
  <c r="Q79" i="12"/>
  <c r="S79" i="12"/>
  <c r="T79" i="12"/>
  <c r="U79" i="12"/>
  <c r="O80" i="12"/>
  <c r="P80" i="12"/>
  <c r="Q80" i="12"/>
  <c r="S80" i="12"/>
  <c r="T80" i="12"/>
  <c r="U80" i="12"/>
  <c r="O81" i="12"/>
  <c r="P81" i="12"/>
  <c r="Q81" i="12"/>
  <c r="S81" i="12"/>
  <c r="U81" i="12"/>
  <c r="O82" i="12"/>
  <c r="P82" i="12"/>
  <c r="Q82" i="12"/>
  <c r="S82" i="12"/>
  <c r="T82" i="12"/>
  <c r="U82" i="12"/>
  <c r="O83" i="12"/>
  <c r="P83" i="12"/>
  <c r="Q83" i="12"/>
  <c r="S83" i="12"/>
  <c r="T83" i="12"/>
  <c r="U83" i="12"/>
  <c r="O84" i="12"/>
  <c r="P84" i="12"/>
  <c r="Q84" i="12"/>
  <c r="S84" i="12"/>
  <c r="U84" i="12"/>
  <c r="O85" i="12"/>
  <c r="P85" i="12"/>
  <c r="Q85" i="12"/>
  <c r="S85" i="12"/>
  <c r="T85" i="12"/>
  <c r="U85" i="12"/>
  <c r="O86" i="12"/>
  <c r="P86" i="12"/>
  <c r="Q86" i="12"/>
  <c r="S86" i="12"/>
  <c r="T86" i="12"/>
  <c r="U86" i="12"/>
  <c r="O87" i="12"/>
  <c r="P87" i="12"/>
  <c r="Q87" i="12"/>
  <c r="S87" i="12"/>
  <c r="U87" i="12"/>
  <c r="O88" i="12"/>
  <c r="P88" i="12"/>
  <c r="Q88" i="12"/>
  <c r="S88" i="12"/>
  <c r="T88" i="12"/>
  <c r="U88" i="12"/>
  <c r="O89" i="12"/>
  <c r="P89" i="12"/>
  <c r="Q89" i="12"/>
  <c r="S89" i="12"/>
  <c r="T89" i="12"/>
  <c r="U89" i="12"/>
  <c r="O90" i="12"/>
  <c r="P90" i="12"/>
  <c r="Q90" i="12"/>
  <c r="S90" i="12"/>
  <c r="U90" i="12"/>
  <c r="O91" i="12"/>
  <c r="P91" i="12"/>
  <c r="Q91" i="12"/>
  <c r="S91" i="12"/>
  <c r="T91" i="12"/>
  <c r="U91" i="12"/>
  <c r="O92" i="12"/>
  <c r="P92" i="12"/>
  <c r="Q92" i="12"/>
  <c r="S92" i="12"/>
  <c r="T92" i="12"/>
  <c r="U92" i="12"/>
  <c r="O93" i="12"/>
  <c r="P93" i="12"/>
  <c r="Q93" i="12"/>
  <c r="S93" i="12"/>
  <c r="U93" i="12"/>
  <c r="O94" i="12"/>
  <c r="P94" i="12"/>
  <c r="Q94" i="12"/>
  <c r="S94" i="12"/>
  <c r="T94" i="12"/>
  <c r="U94" i="12"/>
  <c r="O95" i="12"/>
  <c r="P95" i="12"/>
  <c r="Q95" i="12"/>
  <c r="S95" i="12"/>
  <c r="T95" i="12"/>
  <c r="U95" i="12"/>
  <c r="O96" i="12"/>
  <c r="P96" i="12"/>
  <c r="Q96" i="12"/>
  <c r="S96" i="12"/>
  <c r="U96" i="12"/>
  <c r="O97" i="12"/>
  <c r="P97" i="12"/>
  <c r="Q97" i="12"/>
  <c r="S97" i="12"/>
  <c r="T97" i="12"/>
  <c r="U97" i="12"/>
  <c r="O98" i="12"/>
  <c r="P98" i="12"/>
  <c r="Q98" i="12"/>
  <c r="S98" i="12"/>
  <c r="T98" i="12"/>
  <c r="U98" i="12"/>
  <c r="O99" i="12"/>
  <c r="P99" i="12"/>
  <c r="Q99" i="12"/>
  <c r="S99" i="12"/>
  <c r="U99" i="12"/>
  <c r="O100" i="12"/>
  <c r="P100" i="12"/>
  <c r="Q100" i="12"/>
  <c r="D100" i="12"/>
  <c r="S100" i="12"/>
  <c r="T100" i="12"/>
  <c r="U100" i="12"/>
  <c r="F9" i="13"/>
  <c r="H62" i="1"/>
  <c r="F8" i="13"/>
  <c r="H3" i="13" s="1"/>
  <c r="M3" i="13" l="1"/>
  <c r="H68" i="1"/>
  <c r="M68" i="1" s="1"/>
  <c r="D11" i="12"/>
  <c r="D97" i="12"/>
  <c r="D88" i="12"/>
  <c r="D80" i="12"/>
  <c r="D76" i="12"/>
  <c r="D44" i="12"/>
  <c r="D40" i="12"/>
  <c r="D28" i="12"/>
  <c r="D98" i="12"/>
  <c r="D94" i="12"/>
  <c r="D89" i="12"/>
  <c r="D53" i="12"/>
  <c r="D49" i="12"/>
  <c r="D41" i="12"/>
  <c r="D37" i="12"/>
  <c r="D29" i="12"/>
  <c r="D25" i="12"/>
  <c r="D17" i="12"/>
  <c r="D13" i="12"/>
  <c r="D91" i="12"/>
  <c r="D83" i="12"/>
  <c r="D79" i="12"/>
  <c r="D31" i="12"/>
  <c r="D56" i="12"/>
  <c r="D52" i="12"/>
  <c r="D32" i="12"/>
  <c r="D20" i="12"/>
  <c r="D16" i="12"/>
  <c r="D95" i="12"/>
  <c r="D50" i="12"/>
  <c r="D46" i="12"/>
  <c r="D38" i="12"/>
  <c r="D34" i="12"/>
  <c r="D26" i="12"/>
  <c r="D22" i="12"/>
  <c r="D14" i="12"/>
  <c r="D10" i="12"/>
  <c r="D8" i="12"/>
  <c r="D92" i="12"/>
  <c r="D68" i="12"/>
  <c r="D64" i="12"/>
  <c r="D61" i="12"/>
  <c r="D85" i="12"/>
  <c r="D77" i="12"/>
  <c r="D73" i="12"/>
  <c r="D65" i="12"/>
  <c r="D86" i="12"/>
  <c r="D82" i="12"/>
  <c r="D74" i="12"/>
  <c r="D70" i="12"/>
  <c r="D62" i="12"/>
  <c r="D58" i="12"/>
  <c r="P5" i="12"/>
  <c r="O5" i="12"/>
  <c r="L63" i="1" l="1"/>
  <c r="K63" i="1"/>
  <c r="J63" i="1"/>
  <c r="I63" i="1"/>
  <c r="H63" i="1"/>
  <c r="L62" i="1"/>
  <c r="K62" i="1"/>
  <c r="J62" i="1"/>
  <c r="I62" i="1"/>
  <c r="H65" i="1" l="1"/>
  <c r="T5" i="12"/>
  <c r="T7" i="12"/>
  <c r="U7" i="12"/>
  <c r="S7" i="12"/>
  <c r="Q7" i="12"/>
  <c r="P7" i="12"/>
  <c r="O7" i="12"/>
  <c r="U6" i="12"/>
  <c r="T6" i="12"/>
  <c r="T9" i="12" s="1"/>
  <c r="S6" i="12"/>
  <c r="Q6" i="12"/>
  <c r="P6" i="12"/>
  <c r="O6" i="12"/>
  <c r="U5" i="12"/>
  <c r="T1" i="12"/>
  <c r="S5" i="12"/>
  <c r="T12" i="12" l="1"/>
  <c r="D9" i="12"/>
  <c r="D5" i="12"/>
  <c r="D7" i="12"/>
  <c r="D6" i="12"/>
  <c r="T15" i="12" l="1"/>
  <c r="D12" i="12"/>
  <c r="H120" i="1"/>
  <c r="I151" i="1"/>
  <c r="J151" i="1"/>
  <c r="K151" i="1"/>
  <c r="L151" i="1"/>
  <c r="H151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T18" i="12" l="1"/>
  <c r="D15" i="12"/>
  <c r="I127" i="11"/>
  <c r="J127" i="11"/>
  <c r="K127" i="11"/>
  <c r="L127" i="11"/>
  <c r="I128" i="11"/>
  <c r="J128" i="11"/>
  <c r="K128" i="11"/>
  <c r="L128" i="11"/>
  <c r="I130" i="11"/>
  <c r="J130" i="11"/>
  <c r="K130" i="11"/>
  <c r="L130" i="11"/>
  <c r="H130" i="11"/>
  <c r="H127" i="11"/>
  <c r="H8" i="11"/>
  <c r="H9" i="11"/>
  <c r="H46" i="11" s="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7" i="11"/>
  <c r="H6" i="1"/>
  <c r="H7" i="1"/>
  <c r="H8" i="1"/>
  <c r="H9" i="1"/>
  <c r="H45" i="1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T21" i="12" l="1"/>
  <c r="D18" i="12"/>
  <c r="M127" i="11"/>
  <c r="H107" i="11"/>
  <c r="H128" i="1"/>
  <c r="T24" i="12" l="1"/>
  <c r="D21" i="12"/>
  <c r="H126" i="1"/>
  <c r="T27" i="12" l="1"/>
  <c r="D24" i="12"/>
  <c r="H80" i="1"/>
  <c r="H72" i="1"/>
  <c r="H59" i="1"/>
  <c r="M56" i="1"/>
  <c r="M55" i="1"/>
  <c r="T30" i="12" l="1"/>
  <c r="D27" i="12"/>
  <c r="I58" i="11"/>
  <c r="J58" i="11"/>
  <c r="K58" i="11"/>
  <c r="L58" i="11"/>
  <c r="H58" i="11"/>
  <c r="I59" i="1"/>
  <c r="J59" i="1"/>
  <c r="K59" i="1"/>
  <c r="L59" i="1"/>
  <c r="T33" i="12" l="1"/>
  <c r="D30" i="12"/>
  <c r="I49" i="11"/>
  <c r="J49" i="11"/>
  <c r="K49" i="11"/>
  <c r="L49" i="11"/>
  <c r="H49" i="11"/>
  <c r="I48" i="11"/>
  <c r="J48" i="11"/>
  <c r="K48" i="11"/>
  <c r="L48" i="11"/>
  <c r="H48" i="11"/>
  <c r="I47" i="11"/>
  <c r="J47" i="11"/>
  <c r="K47" i="11"/>
  <c r="L47" i="11"/>
  <c r="H47" i="11"/>
  <c r="H48" i="1"/>
  <c r="K47" i="1"/>
  <c r="H47" i="1"/>
  <c r="H46" i="1"/>
  <c r="T36" i="12" l="1"/>
  <c r="D33" i="12"/>
  <c r="A4" i="11"/>
  <c r="T39" i="12" l="1"/>
  <c r="D36" i="12"/>
  <c r="D4" i="11"/>
  <c r="E4" i="11" s="1"/>
  <c r="T42" i="12" l="1"/>
  <c r="D39" i="12"/>
  <c r="I8" i="11"/>
  <c r="L9" i="11"/>
  <c r="L46" i="11" s="1"/>
  <c r="K10" i="11"/>
  <c r="J11" i="11"/>
  <c r="I12" i="11"/>
  <c r="L13" i="11"/>
  <c r="K14" i="11"/>
  <c r="J15" i="11"/>
  <c r="I16" i="11"/>
  <c r="L17" i="11"/>
  <c r="K18" i="11"/>
  <c r="J19" i="11"/>
  <c r="I20" i="11"/>
  <c r="L21" i="11"/>
  <c r="K22" i="11"/>
  <c r="J23" i="11"/>
  <c r="I24" i="11"/>
  <c r="L25" i="11"/>
  <c r="K26" i="11"/>
  <c r="J27" i="11"/>
  <c r="I28" i="11"/>
  <c r="L29" i="11"/>
  <c r="K30" i="11"/>
  <c r="J7" i="11"/>
  <c r="J14" i="11"/>
  <c r="I19" i="11"/>
  <c r="I23" i="11"/>
  <c r="I27" i="11"/>
  <c r="K7" i="11"/>
  <c r="J8" i="11"/>
  <c r="I9" i="11"/>
  <c r="I46" i="11" s="1"/>
  <c r="L10" i="11"/>
  <c r="K11" i="11"/>
  <c r="J12" i="11"/>
  <c r="I13" i="11"/>
  <c r="L14" i="11"/>
  <c r="K15" i="11"/>
  <c r="J16" i="11"/>
  <c r="I17" i="11"/>
  <c r="L18" i="11"/>
  <c r="K19" i="11"/>
  <c r="J20" i="11"/>
  <c r="I21" i="11"/>
  <c r="L22" i="11"/>
  <c r="K23" i="11"/>
  <c r="J24" i="11"/>
  <c r="I25" i="11"/>
  <c r="L26" i="11"/>
  <c r="K27" i="11"/>
  <c r="J28" i="11"/>
  <c r="I29" i="11"/>
  <c r="L30" i="11"/>
  <c r="I7" i="11"/>
  <c r="L12" i="11"/>
  <c r="I15" i="11"/>
  <c r="K17" i="11"/>
  <c r="K21" i="11"/>
  <c r="L24" i="11"/>
  <c r="J26" i="11"/>
  <c r="L28" i="11"/>
  <c r="J30" i="11"/>
  <c r="K8" i="11"/>
  <c r="J9" i="11"/>
  <c r="J46" i="11" s="1"/>
  <c r="I10" i="11"/>
  <c r="L11" i="11"/>
  <c r="K12" i="11"/>
  <c r="J13" i="11"/>
  <c r="I14" i="11"/>
  <c r="L15" i="11"/>
  <c r="K16" i="11"/>
  <c r="J17" i="11"/>
  <c r="I18" i="11"/>
  <c r="L19" i="11"/>
  <c r="K20" i="11"/>
  <c r="J21" i="11"/>
  <c r="I22" i="11"/>
  <c r="L23" i="11"/>
  <c r="K24" i="11"/>
  <c r="J25" i="11"/>
  <c r="I26" i="11"/>
  <c r="L27" i="11"/>
  <c r="K28" i="11"/>
  <c r="J29" i="11"/>
  <c r="I30" i="11"/>
  <c r="L7" i="11"/>
  <c r="L8" i="11"/>
  <c r="K9" i="11"/>
  <c r="K46" i="11" s="1"/>
  <c r="J10" i="11"/>
  <c r="I11" i="11"/>
  <c r="K13" i="11"/>
  <c r="L16" i="11"/>
  <c r="J18" i="11"/>
  <c r="L20" i="11"/>
  <c r="J22" i="11"/>
  <c r="K25" i="11"/>
  <c r="K29" i="11"/>
  <c r="L36" i="11"/>
  <c r="J33" i="11"/>
  <c r="L41" i="11"/>
  <c r="L40" i="11"/>
  <c r="L39" i="11"/>
  <c r="K36" i="11"/>
  <c r="K35" i="11"/>
  <c r="K34" i="11"/>
  <c r="K33" i="11"/>
  <c r="J39" i="11"/>
  <c r="I35" i="11"/>
  <c r="I40" i="11"/>
  <c r="L35" i="11"/>
  <c r="L33" i="11"/>
  <c r="K41" i="11"/>
  <c r="K40" i="11"/>
  <c r="K39" i="11"/>
  <c r="J36" i="11"/>
  <c r="J35" i="11"/>
  <c r="J34" i="11"/>
  <c r="I33" i="11"/>
  <c r="J40" i="11"/>
  <c r="I36" i="11"/>
  <c r="I41" i="11"/>
  <c r="I39" i="11"/>
  <c r="L34" i="11"/>
  <c r="J41" i="11"/>
  <c r="I34" i="11"/>
  <c r="H86" i="1"/>
  <c r="H149" i="1" s="1"/>
  <c r="I47" i="1"/>
  <c r="T45" i="12" l="1"/>
  <c r="D42" i="12"/>
  <c r="M151" i="1"/>
  <c r="T48" i="12" l="1"/>
  <c r="D45" i="12"/>
  <c r="J47" i="1"/>
  <c r="L47" i="1"/>
  <c r="T51" i="12" l="1"/>
  <c r="D48" i="12"/>
  <c r="H154" i="1"/>
  <c r="T54" i="12" l="1"/>
  <c r="D51" i="12"/>
  <c r="H133" i="11"/>
  <c r="H3" i="11"/>
  <c r="T57" i="12" l="1"/>
  <c r="D54" i="12"/>
  <c r="D141" i="1"/>
  <c r="C2" i="11"/>
  <c r="T60" i="12" l="1"/>
  <c r="D57" i="12"/>
  <c r="G45" i="1"/>
  <c r="G47" i="11"/>
  <c r="G48" i="11"/>
  <c r="G49" i="11"/>
  <c r="G46" i="11"/>
  <c r="H2" i="11"/>
  <c r="C3" i="11"/>
  <c r="G46" i="1"/>
  <c r="G47" i="1"/>
  <c r="G48" i="1"/>
  <c r="T63" i="12" l="1"/>
  <c r="D60" i="12"/>
  <c r="D120" i="11"/>
  <c r="M112" i="11"/>
  <c r="M111" i="11"/>
  <c r="M110" i="11"/>
  <c r="M109" i="11"/>
  <c r="H105" i="11"/>
  <c r="I105" i="11" s="1"/>
  <c r="J105" i="11" s="1"/>
  <c r="K105" i="11" s="1"/>
  <c r="L105" i="11" s="1"/>
  <c r="H104" i="11"/>
  <c r="H103" i="11"/>
  <c r="L99" i="11"/>
  <c r="K99" i="11"/>
  <c r="J99" i="11"/>
  <c r="I99" i="11"/>
  <c r="H99" i="11"/>
  <c r="M97" i="11"/>
  <c r="M96" i="11"/>
  <c r="M95" i="11"/>
  <c r="M94" i="11"/>
  <c r="M93" i="11"/>
  <c r="M92" i="11"/>
  <c r="M91" i="11"/>
  <c r="M90" i="11"/>
  <c r="M89" i="11"/>
  <c r="M88" i="11"/>
  <c r="L85" i="11"/>
  <c r="K85" i="11"/>
  <c r="J85" i="11"/>
  <c r="I85" i="11"/>
  <c r="H85" i="11"/>
  <c r="H128" i="11" s="1"/>
  <c r="M83" i="11"/>
  <c r="M82" i="11"/>
  <c r="L79" i="11"/>
  <c r="K79" i="11"/>
  <c r="J79" i="11"/>
  <c r="I79" i="11"/>
  <c r="H79" i="11"/>
  <c r="M77" i="11"/>
  <c r="M76" i="11"/>
  <c r="M75" i="11"/>
  <c r="M74" i="11"/>
  <c r="L71" i="11"/>
  <c r="K71" i="11"/>
  <c r="J71" i="11"/>
  <c r="I71" i="11"/>
  <c r="H71" i="11"/>
  <c r="M69" i="11"/>
  <c r="M68" i="11"/>
  <c r="M67" i="11"/>
  <c r="L64" i="11"/>
  <c r="K64" i="11"/>
  <c r="J64" i="11"/>
  <c r="I64" i="11"/>
  <c r="H64" i="11"/>
  <c r="M62" i="11"/>
  <c r="M61" i="11"/>
  <c r="M56" i="11"/>
  <c r="M55" i="11"/>
  <c r="M54" i="11"/>
  <c r="T66" i="12" l="1"/>
  <c r="D63" i="12"/>
  <c r="M130" i="11"/>
  <c r="M58" i="11"/>
  <c r="M85" i="11"/>
  <c r="M128" i="11"/>
  <c r="H108" i="11"/>
  <c r="H129" i="11" s="1"/>
  <c r="H131" i="11" s="1"/>
  <c r="M41" i="11"/>
  <c r="K51" i="11"/>
  <c r="M71" i="11"/>
  <c r="M79" i="11"/>
  <c r="I103" i="11"/>
  <c r="J103" i="11" s="1"/>
  <c r="K103" i="11" s="1"/>
  <c r="M64" i="11"/>
  <c r="M99" i="11"/>
  <c r="L51" i="11"/>
  <c r="M49" i="11"/>
  <c r="J51" i="11"/>
  <c r="M47" i="11"/>
  <c r="M48" i="11"/>
  <c r="H43" i="11"/>
  <c r="M39" i="11"/>
  <c r="M46" i="11"/>
  <c r="I51" i="11"/>
  <c r="M105" i="11"/>
  <c r="M34" i="11"/>
  <c r="M40" i="11"/>
  <c r="H51" i="11"/>
  <c r="I104" i="11"/>
  <c r="J104" i="11" s="1"/>
  <c r="K104" i="11" s="1"/>
  <c r="L104" i="11" s="1"/>
  <c r="I107" i="11"/>
  <c r="J107" i="11" s="1"/>
  <c r="K107" i="11" s="1"/>
  <c r="L107" i="11" s="1"/>
  <c r="E3" i="1"/>
  <c r="T69" i="12" l="1"/>
  <c r="D66" i="12"/>
  <c r="L7" i="1"/>
  <c r="K8" i="1"/>
  <c r="J9" i="1"/>
  <c r="I10" i="1"/>
  <c r="L11" i="1"/>
  <c r="K12" i="1"/>
  <c r="J13" i="1"/>
  <c r="I14" i="1"/>
  <c r="L15" i="1"/>
  <c r="K16" i="1"/>
  <c r="J17" i="1"/>
  <c r="I18" i="1"/>
  <c r="L19" i="1"/>
  <c r="K20" i="1"/>
  <c r="J21" i="1"/>
  <c r="I22" i="1"/>
  <c r="L23" i="1"/>
  <c r="K24" i="1"/>
  <c r="J25" i="1"/>
  <c r="I26" i="1"/>
  <c r="L27" i="1"/>
  <c r="K28" i="1"/>
  <c r="J29" i="1"/>
  <c r="K6" i="1"/>
  <c r="L28" i="1"/>
  <c r="J6" i="1"/>
  <c r="L29" i="1"/>
  <c r="J12" i="1"/>
  <c r="L14" i="1"/>
  <c r="I17" i="1"/>
  <c r="K19" i="1"/>
  <c r="J24" i="1"/>
  <c r="L26" i="1"/>
  <c r="I29" i="1"/>
  <c r="I7" i="1"/>
  <c r="I46" i="1" s="1"/>
  <c r="L8" i="1"/>
  <c r="K9" i="1"/>
  <c r="J10" i="1"/>
  <c r="I11" i="1"/>
  <c r="I48" i="1" s="1"/>
  <c r="L12" i="1"/>
  <c r="K13" i="1"/>
  <c r="J14" i="1"/>
  <c r="I15" i="1"/>
  <c r="L16" i="1"/>
  <c r="K17" i="1"/>
  <c r="J18" i="1"/>
  <c r="I19" i="1"/>
  <c r="L20" i="1"/>
  <c r="K21" i="1"/>
  <c r="J22" i="1"/>
  <c r="I23" i="1"/>
  <c r="L24" i="1"/>
  <c r="K25" i="1"/>
  <c r="J26" i="1"/>
  <c r="I27" i="1"/>
  <c r="K29" i="1"/>
  <c r="I6" i="1"/>
  <c r="I9" i="1"/>
  <c r="K11" i="1"/>
  <c r="J16" i="1"/>
  <c r="L18" i="1"/>
  <c r="I21" i="1"/>
  <c r="K23" i="1"/>
  <c r="J28" i="1"/>
  <c r="J7" i="1"/>
  <c r="J46" i="1" s="1"/>
  <c r="I8" i="1"/>
  <c r="L9" i="1"/>
  <c r="K10" i="1"/>
  <c r="J11" i="1"/>
  <c r="J48" i="1" s="1"/>
  <c r="I12" i="1"/>
  <c r="L13" i="1"/>
  <c r="K14" i="1"/>
  <c r="J15" i="1"/>
  <c r="I16" i="1"/>
  <c r="L17" i="1"/>
  <c r="K18" i="1"/>
  <c r="J19" i="1"/>
  <c r="I20" i="1"/>
  <c r="L21" i="1"/>
  <c r="K22" i="1"/>
  <c r="J23" i="1"/>
  <c r="I24" i="1"/>
  <c r="L25" i="1"/>
  <c r="K26" i="1"/>
  <c r="J27" i="1"/>
  <c r="I28" i="1"/>
  <c r="K7" i="1"/>
  <c r="J8" i="1"/>
  <c r="L10" i="1"/>
  <c r="I13" i="1"/>
  <c r="K15" i="1"/>
  <c r="J20" i="1"/>
  <c r="L22" i="1"/>
  <c r="I25" i="1"/>
  <c r="K27" i="1"/>
  <c r="L6" i="1"/>
  <c r="I32" i="1"/>
  <c r="L32" i="1"/>
  <c r="K32" i="1"/>
  <c r="J32" i="1"/>
  <c r="K35" i="1"/>
  <c r="K34" i="1"/>
  <c r="K33" i="1"/>
  <c r="L39" i="1"/>
  <c r="K38" i="1"/>
  <c r="L40" i="1"/>
  <c r="J35" i="1"/>
  <c r="J34" i="1"/>
  <c r="J33" i="1"/>
  <c r="K39" i="1"/>
  <c r="I38" i="1"/>
  <c r="I35" i="1"/>
  <c r="I34" i="1"/>
  <c r="I33" i="1"/>
  <c r="J39" i="1"/>
  <c r="L35" i="1"/>
  <c r="L34" i="1"/>
  <c r="L33" i="1"/>
  <c r="I40" i="1"/>
  <c r="I39" i="1"/>
  <c r="H114" i="11"/>
  <c r="J40" i="1"/>
  <c r="K40" i="1"/>
  <c r="J38" i="1"/>
  <c r="L38" i="1"/>
  <c r="M19" i="11"/>
  <c r="M13" i="11"/>
  <c r="M27" i="11"/>
  <c r="M11" i="11"/>
  <c r="M36" i="11"/>
  <c r="M29" i="11"/>
  <c r="M8" i="11"/>
  <c r="M9" i="11"/>
  <c r="M23" i="11"/>
  <c r="M22" i="11"/>
  <c r="M21" i="11"/>
  <c r="M15" i="11"/>
  <c r="M51" i="11"/>
  <c r="M20" i="11"/>
  <c r="M7" i="11"/>
  <c r="L103" i="11"/>
  <c r="K108" i="11"/>
  <c r="K129" i="11" s="1"/>
  <c r="M12" i="11"/>
  <c r="M104" i="11"/>
  <c r="M18" i="11"/>
  <c r="H116" i="11"/>
  <c r="H124" i="11" s="1"/>
  <c r="H120" i="11" s="1"/>
  <c r="M25" i="11"/>
  <c r="M35" i="11"/>
  <c r="I43" i="11"/>
  <c r="M14" i="11"/>
  <c r="M10" i="11"/>
  <c r="M16" i="11"/>
  <c r="M107" i="11"/>
  <c r="I108" i="11"/>
  <c r="I129" i="11" s="1"/>
  <c r="J108" i="11"/>
  <c r="J129" i="11" s="1"/>
  <c r="M17" i="11"/>
  <c r="I120" i="1"/>
  <c r="J120" i="1"/>
  <c r="K120" i="1"/>
  <c r="L120" i="1"/>
  <c r="M78" i="1"/>
  <c r="M98" i="1"/>
  <c r="M97" i="1"/>
  <c r="M96" i="1"/>
  <c r="M95" i="1"/>
  <c r="M94" i="1"/>
  <c r="M93" i="1"/>
  <c r="M92" i="1"/>
  <c r="M91" i="1"/>
  <c r="M90" i="1"/>
  <c r="M53" i="1"/>
  <c r="M57" i="1"/>
  <c r="M133" i="1"/>
  <c r="M132" i="1"/>
  <c r="M89" i="1"/>
  <c r="I45" i="1" l="1"/>
  <c r="K45" i="1"/>
  <c r="J45" i="1"/>
  <c r="L45" i="1"/>
  <c r="T72" i="12"/>
  <c r="D69" i="12"/>
  <c r="M38" i="1"/>
  <c r="K46" i="1"/>
  <c r="K48" i="1"/>
  <c r="L46" i="1"/>
  <c r="L48" i="1"/>
  <c r="J43" i="11"/>
  <c r="K43" i="11"/>
  <c r="M33" i="11"/>
  <c r="K114" i="11"/>
  <c r="K131" i="11"/>
  <c r="L108" i="11"/>
  <c r="L129" i="11" s="1"/>
  <c r="M103" i="11"/>
  <c r="M108" i="11" s="1"/>
  <c r="M114" i="11" s="1"/>
  <c r="J131" i="11"/>
  <c r="J114" i="11"/>
  <c r="I114" i="11"/>
  <c r="I116" i="11" s="1"/>
  <c r="M28" i="11"/>
  <c r="M30" i="11"/>
  <c r="M24" i="11"/>
  <c r="L43" i="11"/>
  <c r="M26" i="11"/>
  <c r="H42" i="1"/>
  <c r="M120" i="1"/>
  <c r="T75" i="12" l="1"/>
  <c r="D72" i="12"/>
  <c r="M46" i="1"/>
  <c r="J116" i="11"/>
  <c r="K116" i="11"/>
  <c r="H50" i="1"/>
  <c r="M43" i="11"/>
  <c r="M116" i="11" s="1"/>
  <c r="I131" i="11"/>
  <c r="I124" i="11" s="1"/>
  <c r="I120" i="11" s="1"/>
  <c r="L131" i="11"/>
  <c r="L114" i="11"/>
  <c r="L116" i="11" s="1"/>
  <c r="M11" i="1"/>
  <c r="M13" i="1"/>
  <c r="M15" i="1"/>
  <c r="M9" i="1"/>
  <c r="M17" i="1"/>
  <c r="M16" i="1"/>
  <c r="M8" i="1"/>
  <c r="M19" i="1"/>
  <c r="M29" i="1"/>
  <c r="M24" i="1"/>
  <c r="M25" i="1"/>
  <c r="M20" i="1"/>
  <c r="M26" i="1"/>
  <c r="M21" i="1"/>
  <c r="M27" i="1"/>
  <c r="M22" i="1"/>
  <c r="M28" i="1"/>
  <c r="M23" i="1"/>
  <c r="M18" i="1"/>
  <c r="M10" i="1"/>
  <c r="M14" i="1"/>
  <c r="M12" i="1"/>
  <c r="I42" i="1"/>
  <c r="I128" i="1"/>
  <c r="J128" i="1" s="1"/>
  <c r="K128" i="1" s="1"/>
  <c r="L128" i="1" s="1"/>
  <c r="T78" i="12" l="1"/>
  <c r="D75" i="12"/>
  <c r="L124" i="11"/>
  <c r="L120" i="11" s="1"/>
  <c r="K124" i="11"/>
  <c r="K120" i="11" s="1"/>
  <c r="K122" i="11" s="1"/>
  <c r="J124" i="11"/>
  <c r="J120" i="11" s="1"/>
  <c r="J122" i="11" s="1"/>
  <c r="I122" i="11"/>
  <c r="M129" i="11"/>
  <c r="M131" i="11"/>
  <c r="L122" i="11"/>
  <c r="H122" i="11"/>
  <c r="J42" i="1"/>
  <c r="M35" i="1"/>
  <c r="M34" i="1"/>
  <c r="M33" i="1"/>
  <c r="I126" i="1"/>
  <c r="J126" i="1" s="1"/>
  <c r="K126" i="1" s="1"/>
  <c r="L126" i="1" s="1"/>
  <c r="T81" i="12" l="1"/>
  <c r="D78" i="12"/>
  <c r="M124" i="11"/>
  <c r="K42" i="1"/>
  <c r="M120" i="11"/>
  <c r="M122" i="11" s="1"/>
  <c r="D151" i="1" s="1"/>
  <c r="M6" i="1"/>
  <c r="T84" i="12" l="1"/>
  <c r="D81" i="12"/>
  <c r="M7" i="1"/>
  <c r="L42" i="1"/>
  <c r="T87" i="12" l="1"/>
  <c r="D84" i="12"/>
  <c r="M130" i="1"/>
  <c r="M131" i="1"/>
  <c r="T90" i="12" l="1"/>
  <c r="D87" i="12"/>
  <c r="H125" i="1"/>
  <c r="I125" i="1" s="1"/>
  <c r="J125" i="1" s="1"/>
  <c r="K125" i="1" s="1"/>
  <c r="L125" i="1" s="1"/>
  <c r="H124" i="1"/>
  <c r="T93" i="12" l="1"/>
  <c r="D90" i="12"/>
  <c r="H129" i="1"/>
  <c r="I124" i="1"/>
  <c r="J124" i="1" s="1"/>
  <c r="K124" i="1" s="1"/>
  <c r="L124" i="1" s="1"/>
  <c r="M48" i="1"/>
  <c r="T96" i="12" l="1"/>
  <c r="D93" i="12"/>
  <c r="H150" i="1"/>
  <c r="H135" i="1"/>
  <c r="I86" i="1"/>
  <c r="I149" i="1" s="1"/>
  <c r="J86" i="1"/>
  <c r="J149" i="1" s="1"/>
  <c r="K86" i="1"/>
  <c r="K149" i="1" s="1"/>
  <c r="L86" i="1"/>
  <c r="L149" i="1" s="1"/>
  <c r="M83" i="1"/>
  <c r="M84" i="1"/>
  <c r="H148" i="1"/>
  <c r="M54" i="1"/>
  <c r="M59" i="1" s="1"/>
  <c r="M70" i="1"/>
  <c r="J65" i="1"/>
  <c r="I80" i="1"/>
  <c r="I148" i="1" s="1"/>
  <c r="I65" i="1"/>
  <c r="I72" i="1"/>
  <c r="M75" i="1"/>
  <c r="M77" i="1"/>
  <c r="J80" i="1"/>
  <c r="J148" i="1" s="1"/>
  <c r="K80" i="1"/>
  <c r="K148" i="1" s="1"/>
  <c r="L80" i="1"/>
  <c r="L148" i="1" s="1"/>
  <c r="J72" i="1"/>
  <c r="M69" i="1"/>
  <c r="M63" i="1"/>
  <c r="M76" i="1"/>
  <c r="K65" i="1"/>
  <c r="L65" i="1"/>
  <c r="K72" i="1"/>
  <c r="M62" i="1"/>
  <c r="L72" i="1"/>
  <c r="T99" i="12" l="1"/>
  <c r="D99" i="12" s="1"/>
  <c r="D96" i="12"/>
  <c r="M72" i="1"/>
  <c r="M149" i="1"/>
  <c r="H152" i="1"/>
  <c r="M148" i="1"/>
  <c r="H137" i="1"/>
  <c r="M86" i="1"/>
  <c r="M80" i="1"/>
  <c r="M65" i="1"/>
  <c r="H145" i="1" l="1"/>
  <c r="H141" i="1" s="1"/>
  <c r="I129" i="1"/>
  <c r="I150" i="1" s="1"/>
  <c r="I135" i="1" l="1"/>
  <c r="J129" i="1"/>
  <c r="J150" i="1" s="1"/>
  <c r="J135" i="1" l="1"/>
  <c r="J152" i="1"/>
  <c r="I152" i="1"/>
  <c r="K129" i="1"/>
  <c r="K150" i="1" s="1"/>
  <c r="M40" i="1"/>
  <c r="M39" i="1"/>
  <c r="M126" i="1"/>
  <c r="M125" i="1"/>
  <c r="K135" i="1" l="1"/>
  <c r="L129" i="1"/>
  <c r="L150" i="1" s="1"/>
  <c r="M124" i="1"/>
  <c r="M128" i="1"/>
  <c r="M32" i="1"/>
  <c r="M42" i="1" s="1"/>
  <c r="K152" i="1" l="1"/>
  <c r="L135" i="1"/>
  <c r="L152" i="1"/>
  <c r="M129" i="1"/>
  <c r="M135" i="1" s="1"/>
  <c r="I50" i="1"/>
  <c r="I137" i="1" s="1"/>
  <c r="I145" i="1" s="1"/>
  <c r="I141" i="1" s="1"/>
  <c r="M150" i="1" l="1"/>
  <c r="M152" i="1"/>
  <c r="I143" i="1"/>
  <c r="J50" i="1"/>
  <c r="J137" i="1" s="1"/>
  <c r="J145" i="1" s="1"/>
  <c r="J141" i="1" s="1"/>
  <c r="J143" i="1" l="1"/>
  <c r="H143" i="1"/>
  <c r="M45" i="1"/>
  <c r="M47" i="1"/>
  <c r="K50" i="1"/>
  <c r="K137" i="1" s="1"/>
  <c r="K145" i="1" s="1"/>
  <c r="K141" i="1" s="1"/>
  <c r="K143" i="1" l="1"/>
  <c r="M50" i="1"/>
  <c r="M137" i="1" s="1"/>
  <c r="L50" i="1"/>
  <c r="L137" i="1" s="1"/>
  <c r="L145" i="1" s="1"/>
  <c r="L141" i="1" s="1"/>
  <c r="M145" i="1" l="1"/>
  <c r="D149" i="1"/>
  <c r="M141" i="1"/>
  <c r="D150" i="1" s="1"/>
  <c r="D148" i="1" l="1"/>
  <c r="M143" i="1"/>
  <c r="L143" i="1"/>
  <c r="D152" i="1" l="1"/>
  <c r="D147" i="1" s="1"/>
</calcChain>
</file>

<file path=xl/comments1.xml><?xml version="1.0" encoding="utf-8"?>
<comments xmlns="http://schemas.openxmlformats.org/spreadsheetml/2006/main">
  <authors>
    <author>Regis A Saxton</author>
  </authors>
  <commentList>
    <comment ref="A88" authorId="0" shapeId="0">
      <text>
        <r>
          <rPr>
            <b/>
            <sz val="9"/>
            <color indexed="81"/>
            <rFont val="Tahoma"/>
            <family val="2"/>
          </rPr>
          <t>Regis A Saxton:</t>
        </r>
        <r>
          <rPr>
            <sz val="9"/>
            <color indexed="81"/>
            <rFont val="Tahoma"/>
            <family val="2"/>
          </rPr>
          <t xml:space="preserve">
Calculations support up to 15
 subcontractors. Revise calculations if subcontractors proposed exceed 15.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Regis A Saxton</author>
  </authors>
  <commentList>
    <comment ref="A7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Participant Support is not for GMU Employees or Human Research Subject payments.</t>
        </r>
      </text>
    </comment>
    <comment ref="A87" authorId="1" shapeId="0">
      <text>
        <r>
          <rPr>
            <b/>
            <sz val="9"/>
            <color indexed="81"/>
            <rFont val="Tahoma"/>
            <family val="2"/>
          </rPr>
          <t>Regis A Saxton:</t>
        </r>
        <r>
          <rPr>
            <sz val="9"/>
            <color indexed="81"/>
            <rFont val="Tahoma"/>
            <family val="2"/>
          </rPr>
          <t xml:space="preserve">
Calculations support up to 5
 subcontractors. Revise calculations if subcontractors proposed exceed 5.</t>
        </r>
      </text>
    </comment>
  </commentList>
</comments>
</file>

<file path=xl/sharedStrings.xml><?xml version="1.0" encoding="utf-8"?>
<sst xmlns="http://schemas.openxmlformats.org/spreadsheetml/2006/main" count="530" uniqueCount="210">
  <si>
    <t>ONE</t>
  </si>
  <si>
    <t>TOTAL</t>
  </si>
  <si>
    <t>A. PERSONNEL</t>
  </si>
  <si>
    <t>No.</t>
  </si>
  <si>
    <t xml:space="preserve">TOTAL PERSONNEL         </t>
  </si>
  <si>
    <t>B. FRINGE BENEFITS</t>
  </si>
  <si>
    <t xml:space="preserve">TOTAL FRINGE                    </t>
  </si>
  <si>
    <t xml:space="preserve">TOTAL CONSULTANTS    </t>
  </si>
  <si>
    <t>D. TRAVEL</t>
  </si>
  <si>
    <t xml:space="preserve">TOTAL TRAVEL                   </t>
  </si>
  <si>
    <t>E. SUPPLIES</t>
  </si>
  <si>
    <t xml:space="preserve">     1. Technical and Laboratory</t>
  </si>
  <si>
    <t xml:space="preserve">     3. Software</t>
  </si>
  <si>
    <t xml:space="preserve">TOTAL SUPPLIES              </t>
  </si>
  <si>
    <t xml:space="preserve">     1. Technical/Laboratory</t>
  </si>
  <si>
    <t xml:space="preserve">TOTAL EQUIPMENT           </t>
  </si>
  <si>
    <t xml:space="preserve">TOTAL OTHER                    </t>
  </si>
  <si>
    <t xml:space="preserve">TOTAL DIRECT COSTS    </t>
  </si>
  <si>
    <t xml:space="preserve">TOTAL COSTS                    </t>
  </si>
  <si>
    <t xml:space="preserve">     1. Domestic Airfare</t>
  </si>
  <si>
    <t xml:space="preserve">     2. Subsistence/Per Diem</t>
  </si>
  <si>
    <t xml:space="preserve">     3. Stipend</t>
  </si>
  <si>
    <t>TOTAL PARTICIPANT SUPPORT</t>
  </si>
  <si>
    <t>G. EQUIPMENT</t>
  </si>
  <si>
    <t>H. OTHER DIRECT COSTS</t>
  </si>
  <si>
    <t xml:space="preserve">     2. Computer/Printer</t>
  </si>
  <si>
    <t>TWO</t>
  </si>
  <si>
    <t>THREE</t>
  </si>
  <si>
    <t>FOUR</t>
  </si>
  <si>
    <t>FIVE</t>
  </si>
  <si>
    <t>C. CONSULTANTS</t>
  </si>
  <si>
    <t>I. FACILITIES &amp; ADMINISTRATIVE COSTS</t>
  </si>
  <si>
    <t>Base Sal.</t>
  </si>
  <si>
    <t>Effort %</t>
  </si>
  <si>
    <t>Please Select an option from the list</t>
  </si>
  <si>
    <t>Credits</t>
  </si>
  <si>
    <t xml:space="preserve">          - In State Tuition</t>
  </si>
  <si>
    <t xml:space="preserve">          - Out of State, if applicable</t>
  </si>
  <si>
    <t xml:space="preserve">     % TDC </t>
  </si>
  <si>
    <t xml:space="preserve">     1. Tuition &amp; Fees: </t>
  </si>
  <si>
    <t xml:space="preserve">     1. Domestic Travel</t>
  </si>
  <si>
    <t xml:space="preserve">     2. Foreign Travel</t>
  </si>
  <si>
    <t xml:space="preserve">     2. Computers</t>
  </si>
  <si>
    <t xml:space="preserve">     % MTDC Sponsor Limited</t>
  </si>
  <si>
    <t xml:space="preserve">     Research MTDC On-Campus </t>
  </si>
  <si>
    <t xml:space="preserve">     Research MTDC Off-Campus Remote</t>
  </si>
  <si>
    <t xml:space="preserve">     Research MTDC Off-Campus Adjacent</t>
  </si>
  <si>
    <t xml:space="preserve">     DoD Research MTDC On-Campus</t>
  </si>
  <si>
    <t xml:space="preserve">     DoD Research MTDC Off-Campus Remote</t>
  </si>
  <si>
    <t xml:space="preserve">     DoD Research MTDC Off-Campus Adjacent </t>
  </si>
  <si>
    <t xml:space="preserve">     Instruction MTDC On-Campus</t>
  </si>
  <si>
    <t xml:space="preserve">     Instruction MTDC Off-Campus Remote</t>
  </si>
  <si>
    <t xml:space="preserve">     Instruction MTDC Off-Campus Adjacent</t>
  </si>
  <si>
    <t xml:space="preserve">     OSA MTDC On-Campus</t>
  </si>
  <si>
    <t xml:space="preserve">     OSA MTDC Off-Campus Remote</t>
  </si>
  <si>
    <t xml:space="preserve">     OSA MTDC Off-Campus Adjacent </t>
  </si>
  <si>
    <t xml:space="preserve">     IPA MTDC</t>
  </si>
  <si>
    <t>Calendar</t>
  </si>
  <si>
    <t>Academic</t>
  </si>
  <si>
    <t>Summer</t>
  </si>
  <si>
    <t xml:space="preserve">    2. Graduate Research Assistants</t>
  </si>
  <si>
    <t xml:space="preserve">    Doctoral Academic</t>
  </si>
  <si>
    <t xml:space="preserve">    Doctoral Summer</t>
  </si>
  <si>
    <t xml:space="preserve">    Masters Academic</t>
  </si>
  <si>
    <t xml:space="preserve">    Masters Summer</t>
  </si>
  <si>
    <t xml:space="preserve">    Select GRA type from the list…</t>
  </si>
  <si>
    <t xml:space="preserve">    Select Other Staff type from the list…</t>
  </si>
  <si>
    <t xml:space="preserve">      Faculty, Academic &amp; Calendar</t>
  </si>
  <si>
    <t xml:space="preserve">      FICA Only (Adjuncts, Summer Faculty and Wage)</t>
  </si>
  <si>
    <t xml:space="preserve">      Student Wages</t>
  </si>
  <si>
    <t xml:space="preserve">      Classified Staff</t>
  </si>
  <si>
    <t xml:space="preserve">TOTAL SUBCONTRACTORS          </t>
  </si>
  <si>
    <t xml:space="preserve">     3. Publications</t>
  </si>
  <si>
    <t xml:space="preserve">     4. Other</t>
  </si>
  <si>
    <t xml:space="preserve">     5. Other</t>
  </si>
  <si>
    <t xml:space="preserve">     6. Other</t>
  </si>
  <si>
    <t xml:space="preserve">    Consultant #1: Specify rate</t>
  </si>
  <si>
    <t xml:space="preserve">    Consultant #2: Specify rate</t>
  </si>
  <si>
    <t xml:space="preserve">    Consultant #3: Specify rate</t>
  </si>
  <si>
    <t>H. SUBCONTRACTS    see comment&gt;</t>
  </si>
  <si>
    <t>Subtotal GRA Tuition, Fees, &amp; Health Subsidy:</t>
  </si>
  <si>
    <t>Please select Yes or No</t>
  </si>
  <si>
    <t xml:space="preserve">    3. Wage Personnel</t>
  </si>
  <si>
    <t>Classified</t>
  </si>
  <si>
    <t>$ per credit</t>
  </si>
  <si>
    <t>Faculty</t>
  </si>
  <si>
    <t>FICA</t>
  </si>
  <si>
    <t>Student Wage</t>
  </si>
  <si>
    <t>MTDC</t>
  </si>
  <si>
    <t>TDC</t>
  </si>
  <si>
    <t>Rate Type</t>
  </si>
  <si>
    <t>Rate</t>
  </si>
  <si>
    <t xml:space="preserve">     2.  GRA Health Insurance</t>
  </si>
  <si>
    <t xml:space="preserve">          - Mandatory Student Fee</t>
  </si>
  <si>
    <t xml:space="preserve">     Subcontractor #1 - First $25K</t>
  </si>
  <si>
    <t xml:space="preserve">     Subcontractor #1</t>
  </si>
  <si>
    <t xml:space="preserve">     Subcontractor #2 - First $25K</t>
  </si>
  <si>
    <t xml:space="preserve">     Subcontractor #2</t>
  </si>
  <si>
    <t xml:space="preserve">     Subcontractor #3 - First $25K</t>
  </si>
  <si>
    <t xml:space="preserve">     Subcontractor #3</t>
  </si>
  <si>
    <t xml:space="preserve">     Subcontractor #4 - First $25K</t>
  </si>
  <si>
    <t xml:space="preserve">     Subcontractor #4</t>
  </si>
  <si>
    <t xml:space="preserve">     Subcontractor #5 - First $25K</t>
  </si>
  <si>
    <t xml:space="preserve">     Subcontractor #5</t>
  </si>
  <si>
    <t>Participant Support:</t>
  </si>
  <si>
    <t>Equipment:</t>
  </si>
  <si>
    <t>GRA Support:</t>
  </si>
  <si>
    <t>Subcontract(s) over $25K:</t>
  </si>
  <si>
    <t>Totals:</t>
  </si>
  <si>
    <t>Facilities &amp; Administrative Costs Base</t>
  </si>
  <si>
    <t>Sponsor Request</t>
  </si>
  <si>
    <t>Cost Share</t>
  </si>
  <si>
    <t>Total Program Cost</t>
  </si>
  <si>
    <t xml:space="preserve">     Direct Costs</t>
  </si>
  <si>
    <t xml:space="preserve">     F&amp;A Costs</t>
  </si>
  <si>
    <t>PoP</t>
  </si>
  <si>
    <t>Start:</t>
  </si>
  <si>
    <t>End: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</si>
  <si>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</si>
  <si>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</si>
  <si>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</si>
  <si>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</si>
  <si>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</si>
  <si>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</si>
  <si>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</si>
  <si>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</si>
  <si>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</si>
  <si>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</si>
  <si>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</si>
  <si>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</si>
  <si>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Pick Month</t>
  </si>
  <si>
    <t>DRAFT ONLY DO NOT SUBMIT</t>
  </si>
  <si>
    <t>FINAL</t>
  </si>
  <si>
    <t>YES</t>
  </si>
  <si>
    <t>NO</t>
  </si>
  <si>
    <t>Voluntary - Uncommitted (Does not need to be reported)</t>
  </si>
  <si>
    <t>Voluntary - Committed (Submitted to sponsor)</t>
  </si>
  <si>
    <t>Mandatory - Sponsor Required</t>
  </si>
  <si>
    <t xml:space="preserve">TOTAL COST SHARE COSTS                    </t>
  </si>
  <si>
    <t>Non-Student Wage</t>
  </si>
  <si>
    <t>Student Wages</t>
  </si>
  <si>
    <t>Select Wage type from the list…</t>
  </si>
  <si>
    <r>
      <t xml:space="preserve">H. SUBCONTRACTS    </t>
    </r>
    <r>
      <rPr>
        <b/>
        <sz val="14"/>
        <color rgb="FFFF0000"/>
        <rFont val="Calibri"/>
        <family val="2"/>
        <scheme val="minor"/>
      </rPr>
      <t>see comment&gt;</t>
    </r>
  </si>
  <si>
    <t>Excluded from F&amp;A</t>
  </si>
  <si>
    <t xml:space="preserve">GMU Cost Share contribution % </t>
  </si>
  <si>
    <t>Excluded from F&amp;A:</t>
  </si>
  <si>
    <t>Cost Share Type</t>
  </si>
  <si>
    <t>Please select one</t>
  </si>
  <si>
    <t xml:space="preserve">G. EQUIPMENT </t>
  </si>
  <si>
    <t>I. OTHER DIRECT COSTS</t>
  </si>
  <si>
    <t>J. FACILITIES &amp; ADMINISTRATIVE COSTS</t>
  </si>
  <si>
    <t>Does sponsor disallow salary escalation?</t>
  </si>
  <si>
    <t>Salary Cap</t>
  </si>
  <si>
    <t xml:space="preserve">    Consultant #4: Specify rate</t>
  </si>
  <si>
    <t xml:space="preserve">    Consultant #5: Specify rate</t>
  </si>
  <si>
    <t>GMU#/Sponsor</t>
  </si>
  <si>
    <t xml:space="preserve">          $2,724/yr:  (Enter Number of GRAs) </t>
  </si>
  <si>
    <t>Select Personnel Type</t>
  </si>
  <si>
    <t>Admin Faculty</t>
  </si>
  <si>
    <t xml:space="preserve">    1. Faculty, Post-Docs, Admin Faculty, Classified Staff</t>
  </si>
  <si>
    <t>Post-Doc</t>
  </si>
  <si>
    <r>
      <t xml:space="preserve">F. PARTICIPANT SUPPORT </t>
    </r>
    <r>
      <rPr>
        <b/>
        <sz val="14"/>
        <color rgb="FFFF0000"/>
        <rFont val="Calibri"/>
        <family val="2"/>
        <scheme val="minor"/>
      </rPr>
      <t>see comment&gt;</t>
    </r>
  </si>
  <si>
    <t xml:space="preserve">     Subcontractor - First $25K</t>
  </si>
  <si>
    <t xml:space="preserve">     Subcontractor </t>
  </si>
  <si>
    <t>Domestic Travel</t>
  </si>
  <si>
    <t>Airfare</t>
  </si>
  <si>
    <t># ppl</t>
  </si>
  <si>
    <t># days</t>
  </si>
  <si>
    <t>Lodging</t>
  </si>
  <si>
    <t>Rental Car</t>
  </si>
  <si>
    <t>Other</t>
  </si>
  <si>
    <t>Mileage</t>
  </si>
  <si>
    <t># trips/yr/pp</t>
  </si>
  <si>
    <t>TOTALS</t>
  </si>
  <si>
    <t>RATES</t>
  </si>
  <si>
    <t>RT mi/pp/trip</t>
  </si>
  <si>
    <r>
      <t xml:space="preserve">Choose Travel Type </t>
    </r>
    <r>
      <rPr>
        <sz val="10"/>
        <color rgb="FFFF0000"/>
        <rFont val="Arial Narrow"/>
        <family val="2"/>
      </rPr>
      <t>(Required)</t>
    </r>
  </si>
  <si>
    <t>Foreign Travel</t>
  </si>
  <si>
    <t>Destination (Foreign Req'd)</t>
  </si>
  <si>
    <t>Choose</t>
  </si>
  <si>
    <t>Year</t>
  </si>
  <si>
    <t>Totals</t>
  </si>
  <si>
    <t>Travel Type (Choose)</t>
  </si>
  <si>
    <t>M&amp;IE*</t>
  </si>
  <si>
    <t>MI&amp;E*</t>
  </si>
  <si>
    <t>*MI&amp;E calculated at 75% on travel days</t>
  </si>
  <si>
    <t xml:space="preserve">Ground </t>
  </si>
  <si>
    <t>Ground</t>
  </si>
  <si>
    <t># Units</t>
  </si>
  <si>
    <t>Price/Unit</t>
  </si>
  <si>
    <t>Total Price</t>
  </si>
  <si>
    <t>Choose Travel Type (Required)</t>
  </si>
  <si>
    <t xml:space="preserve">     3. Other</t>
  </si>
  <si>
    <t>Technical/Project/Lab Supplies</t>
  </si>
  <si>
    <t>Computers</t>
  </si>
  <si>
    <t>Type</t>
  </si>
  <si>
    <t>Year 1</t>
  </si>
  <si>
    <t>Year 2</t>
  </si>
  <si>
    <t>Year 3</t>
  </si>
  <si>
    <t>Year 4</t>
  </si>
  <si>
    <t>Year 5</t>
  </si>
  <si>
    <t>Choose Supplies Type</t>
  </si>
  <si>
    <r>
      <t xml:space="preserve">E. SUPPLIES </t>
    </r>
    <r>
      <rPr>
        <b/>
        <sz val="14"/>
        <color rgb="FFFF0000"/>
        <rFont val="Calibri"/>
        <family val="2"/>
        <scheme val="minor"/>
      </rPr>
      <t>(see optional worksheet)</t>
    </r>
  </si>
  <si>
    <r>
      <t>D. TRAVEL</t>
    </r>
    <r>
      <rPr>
        <b/>
        <sz val="14"/>
        <color rgb="FFFF0000"/>
        <rFont val="Calibri"/>
        <family val="2"/>
        <scheme val="minor"/>
      </rPr>
      <t xml:space="preserve"> (see optional worksheet)</t>
    </r>
  </si>
  <si>
    <t xml:space="preserve">     1. Technical/Project/Lab Supplies</t>
  </si>
  <si>
    <t>F. PARTICIPANT SUPPORT (click for guidance)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</si>
  <si>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Change </t>
    </r>
    <r>
      <rPr>
        <b/>
        <u/>
        <sz val="10"/>
        <rFont val="Arial"/>
        <family val="2"/>
      </rPr>
      <t>only</t>
    </r>
    <r>
      <rPr>
        <sz val="10"/>
        <rFont val="Arial"/>
        <family val="2"/>
      </rPr>
      <t xml:space="preserve"> the cell values in </t>
    </r>
    <r>
      <rPr>
        <sz val="10"/>
        <color rgb="FF00B050"/>
        <rFont val="Arial"/>
        <family val="2"/>
      </rPr>
      <t>green</t>
    </r>
    <r>
      <rPr>
        <sz val="10"/>
        <rFont val="Arial"/>
        <family val="2"/>
      </rPr>
      <t>. Ensure you populate the year for each instance of travel, otherwise it will not populate to the budget.</t>
    </r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</si>
  <si>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 xml:space="preserve">: Change only the cell values in </t>
    </r>
    <r>
      <rPr>
        <sz val="10"/>
        <color rgb="FF00B050"/>
        <rFont val="Arial"/>
        <family val="2"/>
      </rPr>
      <t>green</t>
    </r>
    <r>
      <rPr>
        <sz val="10"/>
        <rFont val="Arial"/>
        <family val="2"/>
      </rPr>
      <t>. Ensure you populate the year of purchase to auto-populate the annual table. This worksheet is optional. Ideally, itemize purchases of &lt;$2,500/unit.</t>
    </r>
  </si>
  <si>
    <t>Supplies Type</t>
  </si>
  <si>
    <t>Description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</si>
</sst>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0.0000000000"/>
    <numFmt numFmtId="168" formatCode="m/d/yyyy;@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0" fontId="5" fillId="0" borderId="0" xfId="0" applyFont="1"/>
    <xf numFmtId="166" fontId="0" fillId="0" borderId="0" xfId="0" applyNumberFormat="1"/>
    <xf numFmtId="0" fontId="10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167" fontId="6" fillId="0" borderId="0" xfId="0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6" fillId="0" borderId="0" xfId="0" applyFont="1" applyFill="1" applyBorder="1" applyAlignment="1" applyProtection="1">
      <protection locked="0"/>
    </xf>
    <xf numFmtId="2" fontId="18" fillId="0" borderId="0" xfId="1" applyNumberFormat="1" applyFont="1" applyProtection="1">
      <protection locked="0"/>
    </xf>
    <xf numFmtId="0" fontId="19" fillId="0" borderId="0" xfId="0" applyFont="1" applyProtection="1">
      <protection locked="0"/>
    </xf>
    <xf numFmtId="9" fontId="19" fillId="0" borderId="0" xfId="1" applyFont="1" applyFill="1" applyBorder="1" applyAlignment="1" applyProtection="1"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9" fillId="0" borderId="1" xfId="0" applyFont="1" applyFill="1" applyBorder="1" applyProtection="1">
      <protection locked="0"/>
    </xf>
    <xf numFmtId="0" fontId="19" fillId="0" borderId="3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165" fontId="19" fillId="0" borderId="0" xfId="0" applyNumberFormat="1" applyFont="1" applyFill="1" applyBorder="1" applyAlignment="1" applyProtection="1">
      <alignment horizontal="left"/>
      <protection locked="0"/>
    </xf>
    <xf numFmtId="10" fontId="19" fillId="0" borderId="0" xfId="0" applyNumberFormat="1" applyFont="1" applyFill="1" applyBorder="1" applyAlignment="1" applyProtection="1">
      <alignment horizontal="left"/>
      <protection locked="0"/>
    </xf>
    <xf numFmtId="164" fontId="19" fillId="0" borderId="0" xfId="0" applyNumberFormat="1" applyFont="1" applyFill="1" applyBorder="1" applyProtection="1">
      <protection locked="0"/>
    </xf>
    <xf numFmtId="164" fontId="19" fillId="0" borderId="2" xfId="0" applyNumberFormat="1" applyFont="1" applyFill="1" applyBorder="1" applyProtection="1">
      <protection locked="0"/>
    </xf>
    <xf numFmtId="164" fontId="19" fillId="0" borderId="3" xfId="0" applyNumberFormat="1" applyFont="1" applyFill="1" applyBorder="1" applyProtection="1"/>
    <xf numFmtId="2" fontId="19" fillId="0" borderId="0" xfId="1" applyNumberFormat="1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10" fontId="19" fillId="0" borderId="0" xfId="1" applyNumberFormat="1" applyFont="1" applyFill="1" applyBorder="1" applyProtection="1">
      <protection locked="0"/>
    </xf>
    <xf numFmtId="164" fontId="19" fillId="0" borderId="0" xfId="0" applyNumberFormat="1" applyFont="1" applyFill="1" applyBorder="1" applyProtection="1"/>
    <xf numFmtId="164" fontId="19" fillId="0" borderId="2" xfId="0" applyNumberFormat="1" applyFont="1" applyFill="1" applyBorder="1" applyProtection="1"/>
    <xf numFmtId="164" fontId="19" fillId="0" borderId="1" xfId="0" applyNumberFormat="1" applyFont="1" applyFill="1" applyBorder="1" applyProtection="1"/>
    <xf numFmtId="0" fontId="19" fillId="0" borderId="8" xfId="0" applyFont="1" applyFill="1" applyBorder="1" applyProtection="1">
      <protection locked="0"/>
    </xf>
    <xf numFmtId="2" fontId="19" fillId="0" borderId="8" xfId="1" applyNumberFormat="1" applyFont="1" applyFill="1" applyBorder="1" applyProtection="1">
      <protection locked="0"/>
    </xf>
    <xf numFmtId="4" fontId="19" fillId="0" borderId="8" xfId="0" applyNumberFormat="1" applyFont="1" applyFill="1" applyBorder="1" applyProtection="1">
      <protection locked="0"/>
    </xf>
    <xf numFmtId="10" fontId="19" fillId="0" borderId="8" xfId="1" applyNumberFormat="1" applyFont="1" applyFill="1" applyBorder="1" applyProtection="1">
      <protection locked="0"/>
    </xf>
    <xf numFmtId="164" fontId="19" fillId="0" borderId="10" xfId="0" applyNumberFormat="1" applyFont="1" applyFill="1" applyBorder="1" applyProtection="1">
      <protection locked="0"/>
    </xf>
    <xf numFmtId="164" fontId="19" fillId="0" borderId="3" xfId="0" applyNumberFormat="1" applyFont="1" applyFill="1" applyBorder="1" applyProtection="1">
      <protection locked="0"/>
    </xf>
    <xf numFmtId="164" fontId="19" fillId="0" borderId="1" xfId="0" applyNumberFormat="1" applyFont="1" applyFill="1" applyBorder="1" applyProtection="1">
      <protection locked="0"/>
    </xf>
    <xf numFmtId="164" fontId="19" fillId="0" borderId="0" xfId="0" applyNumberFormat="1" applyFont="1" applyFill="1" applyProtection="1"/>
    <xf numFmtId="0" fontId="19" fillId="0" borderId="0" xfId="0" applyFont="1" applyFill="1" applyAlignment="1" applyProtection="1">
      <protection locked="0"/>
    </xf>
    <xf numFmtId="0" fontId="20" fillId="0" borderId="8" xfId="0" applyFont="1" applyFill="1" applyBorder="1" applyAlignment="1" applyProtection="1">
      <alignment horizontal="right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164" fontId="17" fillId="0" borderId="1" xfId="0" applyNumberFormat="1" applyFont="1" applyFill="1" applyBorder="1" applyProtection="1"/>
    <xf numFmtId="164" fontId="17" fillId="0" borderId="3" xfId="0" applyNumberFormat="1" applyFont="1" applyFill="1" applyBorder="1" applyProtection="1"/>
    <xf numFmtId="10" fontId="19" fillId="0" borderId="0" xfId="1" applyNumberFormat="1" applyFont="1" applyFill="1" applyProtection="1"/>
    <xf numFmtId="0" fontId="19" fillId="0" borderId="0" xfId="0" applyFont="1" applyFill="1" applyAlignment="1" applyProtection="1">
      <alignment horizontal="left"/>
      <protection locked="0"/>
    </xf>
    <xf numFmtId="164" fontId="17" fillId="0" borderId="1" xfId="0" applyNumberFormat="1" applyFont="1" applyFill="1" applyBorder="1" applyProtection="1">
      <protection locked="0"/>
    </xf>
    <xf numFmtId="164" fontId="17" fillId="0" borderId="3" xfId="0" applyNumberFormat="1" applyFont="1" applyFill="1" applyBorder="1" applyProtection="1">
      <protection locked="0"/>
    </xf>
    <xf numFmtId="0" fontId="19" fillId="0" borderId="33" xfId="0" applyFont="1" applyFill="1" applyBorder="1" applyProtection="1">
      <protection locked="0"/>
    </xf>
    <xf numFmtId="164" fontId="19" fillId="0" borderId="34" xfId="0" applyNumberFormat="1" applyFont="1" applyFill="1" applyBorder="1" applyProtection="1">
      <protection locked="0"/>
    </xf>
    <xf numFmtId="164" fontId="19" fillId="0" borderId="32" xfId="0" applyNumberFormat="1" applyFont="1" applyFill="1" applyBorder="1" applyProtection="1"/>
    <xf numFmtId="0" fontId="19" fillId="0" borderId="36" xfId="0" applyFont="1" applyFill="1" applyBorder="1" applyProtection="1">
      <protection locked="0"/>
    </xf>
    <xf numFmtId="164" fontId="19" fillId="0" borderId="4" xfId="0" applyNumberFormat="1" applyFont="1" applyFill="1" applyBorder="1" applyProtection="1">
      <protection locked="0"/>
    </xf>
    <xf numFmtId="164" fontId="19" fillId="0" borderId="5" xfId="0" applyNumberFormat="1" applyFont="1" applyFill="1" applyBorder="1" applyProtection="1"/>
    <xf numFmtId="0" fontId="19" fillId="0" borderId="9" xfId="0" applyFont="1" applyFill="1" applyBorder="1" applyProtection="1">
      <protection locked="0"/>
    </xf>
    <xf numFmtId="164" fontId="19" fillId="0" borderId="9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165" fontId="19" fillId="0" borderId="9" xfId="0" applyNumberFormat="1" applyFont="1" applyFill="1" applyBorder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164" fontId="19" fillId="0" borderId="1" xfId="3" applyNumberFormat="1" applyFont="1" applyFill="1" applyBorder="1" applyProtection="1">
      <protection locked="0"/>
    </xf>
    <xf numFmtId="164" fontId="19" fillId="0" borderId="3" xfId="3" applyNumberFormat="1" applyFont="1" applyFill="1" applyBorder="1" applyProtection="1"/>
    <xf numFmtId="0" fontId="17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center"/>
      <protection locked="0"/>
    </xf>
    <xf numFmtId="166" fontId="19" fillId="0" borderId="0" xfId="0" applyNumberFormat="1" applyFont="1" applyFill="1" applyProtection="1"/>
    <xf numFmtId="10" fontId="21" fillId="0" borderId="0" xfId="0" applyNumberFormat="1" applyFont="1" applyFill="1" applyAlignment="1" applyProtection="1">
      <alignment horizontal="center"/>
      <protection locked="0"/>
    </xf>
    <xf numFmtId="10" fontId="22" fillId="0" borderId="0" xfId="0" applyNumberFormat="1" applyFont="1" applyFill="1" applyProtection="1">
      <protection locked="0"/>
    </xf>
    <xf numFmtId="164" fontId="17" fillId="3" borderId="6" xfId="0" applyNumberFormat="1" applyFont="1" applyFill="1" applyBorder="1" applyProtection="1"/>
    <xf numFmtId="3" fontId="17" fillId="0" borderId="0" xfId="0" applyNumberFormat="1" applyFont="1" applyFill="1" applyBorder="1" applyProtection="1">
      <protection locked="0"/>
    </xf>
    <xf numFmtId="3" fontId="17" fillId="0" borderId="0" xfId="0" applyNumberFormat="1" applyFont="1" applyFill="1" applyBorder="1" applyProtection="1"/>
    <xf numFmtId="164" fontId="19" fillId="0" borderId="0" xfId="8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9" fontId="17" fillId="0" borderId="15" xfId="0" applyNumberFormat="1" applyFont="1" applyFill="1" applyBorder="1" applyAlignment="1" applyProtection="1">
      <protection locked="0"/>
    </xf>
    <xf numFmtId="10" fontId="19" fillId="0" borderId="0" xfId="0" applyNumberFormat="1" applyFont="1" applyFill="1" applyProtection="1">
      <protection locked="0"/>
    </xf>
    <xf numFmtId="164" fontId="17" fillId="0" borderId="21" xfId="8" applyNumberFormat="1" applyFont="1" applyFill="1" applyBorder="1" applyProtection="1">
      <protection locked="0"/>
    </xf>
    <xf numFmtId="164" fontId="19" fillId="0" borderId="16" xfId="0" applyNumberFormat="1" applyFont="1" applyFill="1" applyBorder="1" applyProtection="1">
      <protection locked="0"/>
    </xf>
    <xf numFmtId="164" fontId="17" fillId="0" borderId="17" xfId="0" applyNumberFormat="1" applyFont="1" applyFill="1" applyBorder="1" applyProtection="1">
      <protection locked="0"/>
    </xf>
    <xf numFmtId="164" fontId="19" fillId="0" borderId="24" xfId="8" applyNumberFormat="1" applyFont="1" applyFill="1" applyBorder="1" applyProtection="1">
      <protection locked="0"/>
    </xf>
    <xf numFmtId="164" fontId="17" fillId="0" borderId="18" xfId="0" applyNumberFormat="1" applyFont="1" applyFill="1" applyBorder="1" applyProtection="1">
      <protection locked="0"/>
    </xf>
    <xf numFmtId="164" fontId="17" fillId="0" borderId="22" xfId="8" applyNumberFormat="1" applyFont="1" applyFill="1" applyBorder="1" applyProtection="1">
      <protection locked="0"/>
    </xf>
    <xf numFmtId="164" fontId="17" fillId="0" borderId="19" xfId="0" applyNumberFormat="1" applyFont="1" applyFill="1" applyBorder="1" applyProtection="1">
      <protection locked="0"/>
    </xf>
    <xf numFmtId="0" fontId="17" fillId="0" borderId="13" xfId="0" applyFont="1" applyFill="1" applyBorder="1" applyProtection="1">
      <protection locked="0"/>
    </xf>
    <xf numFmtId="0" fontId="17" fillId="0" borderId="14" xfId="0" applyFont="1" applyFill="1" applyBorder="1" applyProtection="1">
      <protection locked="0"/>
    </xf>
    <xf numFmtId="164" fontId="17" fillId="0" borderId="15" xfId="8" applyNumberFormat="1" applyFont="1" applyFill="1" applyBorder="1" applyProtection="1">
      <protection locked="0"/>
    </xf>
    <xf numFmtId="164" fontId="17" fillId="0" borderId="13" xfId="0" applyNumberFormat="1" applyFont="1" applyFill="1" applyBorder="1" applyProtection="1">
      <protection locked="0"/>
    </xf>
    <xf numFmtId="164" fontId="17" fillId="0" borderId="20" xfId="0" applyNumberFormat="1" applyFont="1" applyFill="1" applyBorder="1" applyProtection="1">
      <protection locked="0"/>
    </xf>
    <xf numFmtId="164" fontId="17" fillId="0" borderId="15" xfId="0" applyNumberFormat="1" applyFont="1" applyFill="1" applyBorder="1" applyProtection="1">
      <protection locked="0"/>
    </xf>
    <xf numFmtId="168" fontId="11" fillId="0" borderId="0" xfId="0" applyNumberFormat="1" applyFont="1" applyProtection="1">
      <protection locked="0"/>
    </xf>
    <xf numFmtId="168" fontId="11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17" fillId="0" borderId="8" xfId="0" applyFont="1" applyFill="1" applyBorder="1" applyAlignment="1" applyProtection="1">
      <protection locked="0"/>
    </xf>
    <xf numFmtId="164" fontId="17" fillId="0" borderId="38" xfId="0" applyNumberFormat="1" applyFont="1" applyFill="1" applyBorder="1" applyProtection="1"/>
    <xf numFmtId="164" fontId="17" fillId="0" borderId="39" xfId="0" applyNumberFormat="1" applyFont="1" applyFill="1" applyBorder="1" applyProtection="1"/>
    <xf numFmtId="0" fontId="19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14" fontId="17" fillId="0" borderId="0" xfId="0" applyNumberFormat="1" applyFont="1" applyProtection="1">
      <protection locked="0"/>
    </xf>
    <xf numFmtId="14" fontId="17" fillId="0" borderId="0" xfId="0" applyNumberFormat="1" applyFont="1" applyFill="1" applyBorder="1" applyAlignment="1" applyProtection="1">
      <alignment vertical="center"/>
      <protection locked="0"/>
    </xf>
    <xf numFmtId="167" fontId="19" fillId="0" borderId="0" xfId="0" applyNumberFormat="1" applyFont="1" applyFill="1" applyBorder="1" applyProtection="1">
      <protection locked="0"/>
    </xf>
    <xf numFmtId="0" fontId="17" fillId="0" borderId="0" xfId="0" applyFont="1" applyProtection="1">
      <protection locked="0"/>
    </xf>
    <xf numFmtId="164" fontId="19" fillId="0" borderId="35" xfId="0" applyNumberFormat="1" applyFont="1" applyFill="1" applyBorder="1" applyProtection="1"/>
    <xf numFmtId="164" fontId="19" fillId="0" borderId="37" xfId="0" applyNumberFormat="1" applyFont="1" applyFill="1" applyBorder="1" applyProtection="1"/>
    <xf numFmtId="164" fontId="17" fillId="0" borderId="10" xfId="0" applyNumberFormat="1" applyFont="1" applyFill="1" applyBorder="1" applyProtection="1"/>
    <xf numFmtId="164" fontId="17" fillId="0" borderId="11" xfId="0" applyNumberFormat="1" applyFont="1" applyFill="1" applyBorder="1" applyProtection="1"/>
    <xf numFmtId="164" fontId="17" fillId="0" borderId="6" xfId="0" applyNumberFormat="1" applyFont="1" applyFill="1" applyBorder="1" applyProtection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7" fillId="0" borderId="9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right"/>
    </xf>
    <xf numFmtId="0" fontId="30" fillId="0" borderId="0" xfId="0" applyFont="1" applyAlignment="1">
      <alignment horizontal="center"/>
    </xf>
    <xf numFmtId="0" fontId="27" fillId="4" borderId="9" xfId="0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right"/>
    </xf>
    <xf numFmtId="165" fontId="30" fillId="0" borderId="9" xfId="0" applyNumberFormat="1" applyFont="1" applyFill="1" applyBorder="1" applyAlignment="1">
      <alignment horizontal="center"/>
    </xf>
    <xf numFmtId="165" fontId="30" fillId="4" borderId="9" xfId="0" applyNumberFormat="1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165" fontId="30" fillId="4" borderId="41" xfId="0" applyNumberFormat="1" applyFont="1" applyFill="1" applyBorder="1" applyAlignment="1">
      <alignment horizontal="center"/>
    </xf>
    <xf numFmtId="165" fontId="30" fillId="0" borderId="43" xfId="0" applyNumberFormat="1" applyFont="1" applyFill="1" applyBorder="1" applyAlignment="1">
      <alignment horizontal="center"/>
    </xf>
    <xf numFmtId="165" fontId="30" fillId="4" borderId="43" xfId="0" applyNumberFormat="1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165" fontId="30" fillId="4" borderId="44" xfId="0" applyNumberFormat="1" applyFont="1" applyFill="1" applyBorder="1" applyAlignment="1">
      <alignment horizontal="center"/>
    </xf>
    <xf numFmtId="165" fontId="3" fillId="4" borderId="40" xfId="0" applyNumberFormat="1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165" fontId="3" fillId="4" borderId="42" xfId="0" applyNumberFormat="1" applyFont="1" applyFill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4" borderId="43" xfId="0" applyFont="1" applyFill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" fillId="0" borderId="45" xfId="0" applyFont="1" applyBorder="1"/>
    <xf numFmtId="0" fontId="0" fillId="0" borderId="45" xfId="0" applyBorder="1"/>
    <xf numFmtId="165" fontId="0" fillId="0" borderId="45" xfId="0" applyNumberFormat="1" applyBorder="1"/>
    <xf numFmtId="165" fontId="3" fillId="4" borderId="49" xfId="0" applyNumberFormat="1" applyFont="1" applyFill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4" borderId="50" xfId="0" applyFont="1" applyFill="1" applyBorder="1" applyAlignment="1">
      <alignment horizontal="center"/>
    </xf>
    <xf numFmtId="165" fontId="30" fillId="4" borderId="50" xfId="0" applyNumberFormat="1" applyFont="1" applyFill="1" applyBorder="1" applyAlignment="1">
      <alignment horizontal="center"/>
    </xf>
    <xf numFmtId="165" fontId="30" fillId="0" borderId="50" xfId="0" applyNumberFormat="1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165" fontId="30" fillId="4" borderId="51" xfId="0" applyNumberFormat="1" applyFont="1" applyFill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3" xfId="0" applyFont="1" applyBorder="1"/>
    <xf numFmtId="0" fontId="27" fillId="4" borderId="54" xfId="0" applyFont="1" applyFill="1" applyBorder="1" applyAlignment="1">
      <alignment horizontal="center"/>
    </xf>
    <xf numFmtId="0" fontId="27" fillId="0" borderId="55" xfId="0" applyFont="1" applyBorder="1" applyAlignment="1">
      <alignment horizontal="center"/>
    </xf>
    <xf numFmtId="0" fontId="27" fillId="4" borderId="55" xfId="0" applyFont="1" applyFill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55" xfId="0" applyFont="1" applyBorder="1"/>
    <xf numFmtId="165" fontId="0" fillId="0" borderId="58" xfId="0" applyNumberFormat="1" applyBorder="1"/>
    <xf numFmtId="0" fontId="30" fillId="0" borderId="59" xfId="0" applyFont="1" applyBorder="1" applyAlignment="1">
      <alignment horizontal="center"/>
    </xf>
    <xf numFmtId="0" fontId="3" fillId="0" borderId="60" xfId="0" applyFont="1" applyBorder="1" applyAlignment="1">
      <alignment wrapText="1"/>
    </xf>
    <xf numFmtId="0" fontId="30" fillId="0" borderId="60" xfId="0" applyFont="1" applyBorder="1" applyAlignment="1">
      <alignment horizontal="center"/>
    </xf>
    <xf numFmtId="165" fontId="30" fillId="0" borderId="60" xfId="0" applyNumberFormat="1" applyFont="1" applyBorder="1" applyAlignment="1">
      <alignment horizontal="center"/>
    </xf>
    <xf numFmtId="165" fontId="3" fillId="0" borderId="61" xfId="0" applyNumberFormat="1" applyFont="1" applyBorder="1" applyAlignment="1">
      <alignment horizontal="center"/>
    </xf>
    <xf numFmtId="0" fontId="30" fillId="4" borderId="62" xfId="0" applyFont="1" applyFill="1" applyBorder="1" applyAlignment="1">
      <alignment horizontal="center"/>
    </xf>
    <xf numFmtId="0" fontId="3" fillId="4" borderId="63" xfId="0" applyFont="1" applyFill="1" applyBorder="1" applyAlignment="1">
      <alignment wrapText="1"/>
    </xf>
    <xf numFmtId="0" fontId="30" fillId="4" borderId="63" xfId="0" applyFont="1" applyFill="1" applyBorder="1" applyAlignment="1">
      <alignment horizontal="center"/>
    </xf>
    <xf numFmtId="165" fontId="30" fillId="4" borderId="63" xfId="0" applyNumberFormat="1" applyFont="1" applyFill="1" applyBorder="1" applyAlignment="1">
      <alignment horizontal="center"/>
    </xf>
    <xf numFmtId="165" fontId="3" fillId="4" borderId="64" xfId="0" applyNumberFormat="1" applyFont="1" applyFill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" fillId="0" borderId="63" xfId="0" applyFont="1" applyBorder="1" applyAlignment="1">
      <alignment wrapText="1"/>
    </xf>
    <xf numFmtId="0" fontId="30" fillId="0" borderId="63" xfId="0" applyFont="1" applyBorder="1" applyAlignment="1">
      <alignment horizontal="center"/>
    </xf>
    <xf numFmtId="165" fontId="30" fillId="0" borderId="63" xfId="0" applyNumberFormat="1" applyFont="1" applyBorder="1" applyAlignment="1">
      <alignment horizontal="center"/>
    </xf>
    <xf numFmtId="165" fontId="3" fillId="0" borderId="64" xfId="0" applyNumberFormat="1" applyFont="1" applyBorder="1" applyAlignment="1">
      <alignment horizontal="center"/>
    </xf>
    <xf numFmtId="0" fontId="30" fillId="4" borderId="65" xfId="0" applyFont="1" applyFill="1" applyBorder="1" applyAlignment="1">
      <alignment horizontal="center"/>
    </xf>
    <xf numFmtId="0" fontId="3" fillId="4" borderId="66" xfId="0" applyFont="1" applyFill="1" applyBorder="1" applyAlignment="1">
      <alignment wrapText="1"/>
    </xf>
    <xf numFmtId="0" fontId="30" fillId="4" borderId="66" xfId="0" applyFont="1" applyFill="1" applyBorder="1" applyAlignment="1">
      <alignment horizontal="center"/>
    </xf>
    <xf numFmtId="165" fontId="30" fillId="4" borderId="66" xfId="0" applyNumberFormat="1" applyFont="1" applyFill="1" applyBorder="1" applyAlignment="1">
      <alignment horizontal="center"/>
    </xf>
    <xf numFmtId="165" fontId="3" fillId="4" borderId="67" xfId="0" applyNumberFormat="1" applyFont="1" applyFill="1" applyBorder="1" applyAlignment="1">
      <alignment horizontal="center"/>
    </xf>
    <xf numFmtId="0" fontId="19" fillId="0" borderId="5" xfId="0" applyFont="1" applyFill="1" applyBorder="1" applyAlignment="1" applyProtection="1">
      <alignment horizontal="left"/>
      <protection locked="0"/>
    </xf>
    <xf numFmtId="0" fontId="19" fillId="0" borderId="36" xfId="0" applyFont="1" applyFill="1" applyBorder="1" applyAlignment="1" applyProtection="1">
      <alignment horizontal="left"/>
      <protection locked="0"/>
    </xf>
    <xf numFmtId="0" fontId="19" fillId="0" borderId="3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7" fillId="0" borderId="25" xfId="0" applyFont="1" applyFill="1" applyBorder="1" applyAlignment="1" applyProtection="1">
      <alignment horizontal="left"/>
      <protection locked="0"/>
    </xf>
    <xf numFmtId="0" fontId="17" fillId="0" borderId="26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left"/>
      <protection locked="0"/>
    </xf>
    <xf numFmtId="0" fontId="19" fillId="0" borderId="23" xfId="0" applyFont="1" applyFill="1" applyBorder="1" applyAlignment="1" applyProtection="1">
      <alignment horizontal="left"/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0" fontId="19" fillId="0" borderId="30" xfId="0" applyFont="1" applyFill="1" applyBorder="1" applyAlignment="1" applyProtection="1">
      <alignment horizontal="left"/>
      <protection locked="0"/>
    </xf>
    <xf numFmtId="0" fontId="17" fillId="0" borderId="27" xfId="0" applyFont="1" applyFill="1" applyBorder="1" applyAlignment="1" applyProtection="1">
      <alignment horizontal="left"/>
      <protection locked="0"/>
    </xf>
    <xf numFmtId="0" fontId="17" fillId="0" borderId="28" xfId="0" applyFont="1" applyFill="1" applyBorder="1" applyAlignment="1" applyProtection="1">
      <alignment horizontal="left"/>
      <protection locked="0"/>
    </xf>
    <xf numFmtId="0" fontId="17" fillId="0" borderId="31" xfId="0" applyFont="1" applyFill="1" applyBorder="1" applyAlignment="1" applyProtection="1">
      <alignment horizontal="left"/>
      <protection locked="0"/>
    </xf>
    <xf numFmtId="0" fontId="17" fillId="0" borderId="13" xfId="0" applyFont="1" applyFill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9" applyFont="1" applyFill="1" applyAlignment="1" applyProtection="1">
      <alignment horizontal="left"/>
      <protection locked="0"/>
    </xf>
    <xf numFmtId="0" fontId="19" fillId="0" borderId="0" xfId="5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8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27" fillId="4" borderId="46" xfId="0" applyFont="1" applyFill="1" applyBorder="1" applyAlignment="1">
      <alignment horizontal="center"/>
    </xf>
    <xf numFmtId="0" fontId="27" fillId="4" borderId="47" xfId="0" applyFont="1" applyFill="1" applyBorder="1" applyAlignment="1">
      <alignment horizontal="center"/>
    </xf>
    <xf numFmtId="0" fontId="27" fillId="4" borderId="48" xfId="0" applyFont="1" applyFill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7" fillId="0" borderId="8" xfId="0" applyFont="1" applyFill="1" applyBorder="1" applyAlignment="1" applyProtection="1">
      <alignment horizontal="center"/>
      <protection locked="0"/>
    </xf>
    <xf numFmtId="0" fontId="19" fillId="0" borderId="32" xfId="0" applyFont="1" applyFill="1" applyBorder="1" applyAlignment="1" applyProtection="1">
      <alignment horizontal="left"/>
      <protection locked="0"/>
    </xf>
    <xf numFmtId="0" fontId="19" fillId="0" borderId="33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</cellXfs>
  <cellStyles count="10">
    <cellStyle name="Currency" xfId="8" builtinId="4"/>
    <cellStyle name="Hyperlink" xfId="9" builtinId="8"/>
    <cellStyle name="Neutral" xfId="3" builtinId="28"/>
    <cellStyle name="Normal" xfId="0" builtinId="0"/>
    <cellStyle name="Normal 2" xfId="2"/>
    <cellStyle name="Normal 2 2" xfId="7"/>
    <cellStyle name="Normal 3" xfId="5"/>
    <cellStyle name="Normal 4" xfId="4"/>
    <cellStyle name="Percent" xfId="1" builtin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1E62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sp.gmu.edu/wp-content/uploads/Participant-Support-Quick-Guide.pdf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54"/>
  <sheetViews>
    <sheetView tabSelected="1" zoomScale="80" zoomScaleNormal="80" workbookViewId="0">
      <pane ySplit="3" topLeftCell="A125" activePane="bottomLeft" state="frozen"/>
      <selection pane="bottomLeft" activeCell="E33" sqref="E33"/>
    </sheetView>
  </sheetViews>
  <sheetFormatPr defaultColWidth="9.140625" defaultRowHeight="12.75" x14ac:dyDescent="0.2"/>
  <cols>
    <col min="1" max="2" width="7.7109375" style="4" customWidth="1"/>
    <col min="3" max="3" width="35.140625" style="4" customWidth="1"/>
    <col min="4" max="4" width="13.85546875" style="4" customWidth="1"/>
    <col min="5" max="5" width="26.7109375" style="4" customWidth="1"/>
    <col min="6" max="6" width="16" style="4" customWidth="1"/>
    <col min="7" max="7" width="11.140625" style="4" customWidth="1"/>
    <col min="8" max="9" width="16.85546875" style="4" customWidth="1"/>
    <col min="10" max="10" width="17.42578125" style="4" customWidth="1"/>
    <col min="11" max="11" width="17.85546875" style="4" customWidth="1"/>
    <col min="12" max="12" width="17" style="4" customWidth="1"/>
    <col min="13" max="13" width="15.5703125" style="8" customWidth="1"/>
    <col min="14" max="16384" width="9.140625" style="4"/>
  </cols>
  <sheetData>
    <row r="1" spans="1:13" s="9" customFormat="1" ht="20.25" customHeight="1" x14ac:dyDescent="0.3">
      <c r="A1" s="212" t="s">
        <v>115</v>
      </c>
      <c r="B1" s="9" t="s">
        <v>116</v>
      </c>
      <c r="C1" s="97"/>
      <c r="D1" s="14"/>
      <c r="E1" s="14"/>
      <c r="H1" s="213" t="s">
        <v>155</v>
      </c>
      <c r="I1" s="213"/>
      <c r="J1" s="213"/>
      <c r="K1" s="213"/>
      <c r="L1" s="213"/>
      <c r="M1" s="213"/>
    </row>
    <row r="2" spans="1:13" s="9" customFormat="1" ht="23.25" x14ac:dyDescent="0.35">
      <c r="A2" s="212"/>
      <c r="B2" s="5" t="s">
        <v>117</v>
      </c>
      <c r="C2" s="98"/>
      <c r="D2" s="15"/>
      <c r="E2" s="15"/>
      <c r="F2" s="6"/>
      <c r="G2" s="5"/>
      <c r="H2" s="192" t="s">
        <v>131</v>
      </c>
      <c r="I2" s="192"/>
      <c r="J2" s="192"/>
      <c r="K2" s="192"/>
      <c r="L2" s="192"/>
      <c r="M2" s="192"/>
    </row>
    <row r="3" spans="1:13" ht="19.5" thickBot="1" x14ac:dyDescent="0.35">
      <c r="A3" s="214" t="s">
        <v>151</v>
      </c>
      <c r="B3" s="214"/>
      <c r="C3" s="214"/>
      <c r="D3" s="17" t="s">
        <v>134</v>
      </c>
      <c r="E3" s="18">
        <f>IF(D3="Yes",1,IF(D3="No",1.03,1))</f>
        <v>1.03</v>
      </c>
      <c r="F3" s="19"/>
      <c r="G3" s="20"/>
      <c r="H3" s="21" t="s">
        <v>0</v>
      </c>
      <c r="I3" s="22" t="s">
        <v>26</v>
      </c>
      <c r="J3" s="22" t="s">
        <v>27</v>
      </c>
      <c r="K3" s="22" t="s">
        <v>28</v>
      </c>
      <c r="L3" s="22" t="s">
        <v>29</v>
      </c>
      <c r="M3" s="22" t="s">
        <v>1</v>
      </c>
    </row>
    <row r="4" spans="1:13" ht="18.75" x14ac:dyDescent="0.3">
      <c r="A4" s="205" t="s">
        <v>2</v>
      </c>
      <c r="B4" s="205"/>
      <c r="C4" s="205"/>
      <c r="D4" s="23"/>
      <c r="E4" s="24"/>
      <c r="F4" s="23"/>
      <c r="G4" s="23"/>
      <c r="H4" s="25"/>
      <c r="I4" s="26"/>
      <c r="J4" s="26"/>
      <c r="K4" s="26"/>
      <c r="L4" s="26"/>
      <c r="M4" s="26"/>
    </row>
    <row r="5" spans="1:13" ht="18.75" x14ac:dyDescent="0.3">
      <c r="A5" s="49" t="s">
        <v>159</v>
      </c>
      <c r="B5" s="49"/>
      <c r="C5" s="49"/>
      <c r="D5" s="27"/>
      <c r="E5" s="28"/>
      <c r="F5" s="28" t="s">
        <v>32</v>
      </c>
      <c r="G5" s="28" t="s">
        <v>33</v>
      </c>
      <c r="H5" s="25"/>
      <c r="I5" s="26"/>
      <c r="J5" s="26"/>
      <c r="K5" s="26"/>
      <c r="L5" s="26"/>
      <c r="M5" s="26"/>
    </row>
    <row r="6" spans="1:13" ht="18.75" x14ac:dyDescent="0.3">
      <c r="A6" s="204"/>
      <c r="B6" s="204"/>
      <c r="C6" s="204"/>
      <c r="D6" s="27"/>
      <c r="E6" s="105" t="s">
        <v>157</v>
      </c>
      <c r="F6" s="30">
        <v>0</v>
      </c>
      <c r="G6" s="31">
        <v>0</v>
      </c>
      <c r="H6" s="32">
        <f>IF(E6="Admin Faculty",F6*G6,IF(E6="Classified",F6*G6,IF(E6="Academic",F6*G6,IF(E6="Calendar",F6*G6,IF(E6="Summer",F6/3*G6,IF(E6="Post-Doc",F6*G6,IF(E6="",0,0)))))))</f>
        <v>0</v>
      </c>
      <c r="I6" s="33">
        <f>IF(E6="Admin Faculty",F6*G6,IF(E6="Classified",F6*G6,IF(E6="Academic",F6*G6,IF(E6="Calendar",F6*G6,IF(E6="Summer",F6/3*G6,IF(E6="Post-Doc",F6*G6,IF(E6="",0,0)))))))*$E$3</f>
        <v>0</v>
      </c>
      <c r="J6" s="33">
        <f>IF(E6="Admin Faculty",F6*G6,IF(E6="Classified",F6*G6,IF(E6="Academic",F6*G6,IF(E6="Calendar",F6*G6,IF(E6="Summer",F6/3*G6,IF(E6="Post-Doc",F6*G6,IF(E6="",0,0)))))))*$E$3*$E$3</f>
        <v>0</v>
      </c>
      <c r="K6" s="33">
        <f>IF(E6="Admin Faculty",F6*G6,IF(E6="Classified",F6*G6,IF(E6="Academic",F6*G6,IF(E6="Calendar",F6*G6,IF(E6="Summer",F6/3*G6,IF(E6="Post-Doc",F6*G6,IF(E6="",0,0)))))))*$E$3*$E$3*$E$3</f>
        <v>0</v>
      </c>
      <c r="L6" s="33">
        <f>IF(E6="Admin Faculty",F6*G6,IF(E6="Classified",F6*G6,IF(E6="Academic",F6*G6,IF(E6="Calendar",F6*G6,IF(E6="Summer",F6/3*G6,IF(E6="Post-Doc",F6*G6,IF(E6="",0,0)))))))*$E$3*$E$3*$E$3*$E$3</f>
        <v>0</v>
      </c>
      <c r="M6" s="34">
        <f t="shared" ref="M6:M29" si="0">SUM(H6:L6)</f>
        <v>0</v>
      </c>
    </row>
    <row r="7" spans="1:13" ht="18.75" x14ac:dyDescent="0.3">
      <c r="A7" s="204"/>
      <c r="B7" s="204"/>
      <c r="C7" s="204"/>
      <c r="D7" s="27"/>
      <c r="E7" s="105" t="s">
        <v>157</v>
      </c>
      <c r="F7" s="30">
        <v>0</v>
      </c>
      <c r="G7" s="31">
        <v>0</v>
      </c>
      <c r="H7" s="32">
        <f t="shared" ref="H7:H29" si="1">IF(E7="Admin Faculty",F7*G7,IF(E7="Classified",F7*G7,IF(E7="Academic",F7*G7,IF(E7="Calendar",F7*G7,IF(E7="Summer",F7/3*G7,IF(E7="Post-Doc",F7*G7,IF(E7="",0,0)))))))</f>
        <v>0</v>
      </c>
      <c r="I7" s="33">
        <f t="shared" ref="I7:I29" si="2">IF(E7="Admin Faculty",F7*G7,IF(E7="Classified",F7*G7,IF(E7="Academic",F7*G7,IF(E7="Calendar",F7*G7,IF(E7="Summer",F7/3*G7,IF(E7="Post-Doc",F7*G7,IF(E7="",0,0)))))))*$E$3</f>
        <v>0</v>
      </c>
      <c r="J7" s="33">
        <f t="shared" ref="J7:J29" si="3">IF(E7="Admin Faculty",F7*G7,IF(E7="Classified",F7*G7,IF(E7="Academic",F7*G7,IF(E7="Calendar",F7*G7,IF(E7="Summer",F7/3*G7,IF(E7="Post-Doc",F7*G7,IF(E7="",0,0)))))))*$E$3*$E$3</f>
        <v>0</v>
      </c>
      <c r="K7" s="33">
        <f t="shared" ref="K7:K29" si="4">IF(E7="Admin Faculty",F7*G7,IF(E7="Classified",F7*G7,IF(E7="Academic",F7*G7,IF(E7="Calendar",F7*G7,IF(E7="Summer",F7/3*G7,IF(E7="Post-Doc",F7*G7,IF(E7="",0,0)))))))*$E$3*$E$3*$E$3</f>
        <v>0</v>
      </c>
      <c r="L7" s="33">
        <f t="shared" ref="L7:L29" si="5">IF(E7="Admin Faculty",F7*G7,IF(E7="Classified",F7*G7,IF(E7="Academic",F7*G7,IF(E7="Calendar",F7*G7,IF(E7="Summer",F7/3*G7,IF(E7="Post-Doc",F7*G7,IF(E7="",0,0)))))))*$E$3*$E$3*$E$3*$E$3</f>
        <v>0</v>
      </c>
      <c r="M7" s="34">
        <f t="shared" si="0"/>
        <v>0</v>
      </c>
    </row>
    <row r="8" spans="1:13" ht="18.75" x14ac:dyDescent="0.3">
      <c r="A8" s="204"/>
      <c r="B8" s="204"/>
      <c r="C8" s="204"/>
      <c r="D8" s="27"/>
      <c r="E8" s="105" t="s">
        <v>157</v>
      </c>
      <c r="F8" s="30">
        <v>0</v>
      </c>
      <c r="G8" s="31">
        <v>0</v>
      </c>
      <c r="H8" s="32">
        <f t="shared" si="1"/>
        <v>0</v>
      </c>
      <c r="I8" s="33">
        <f t="shared" si="2"/>
        <v>0</v>
      </c>
      <c r="J8" s="33">
        <f t="shared" si="3"/>
        <v>0</v>
      </c>
      <c r="K8" s="33">
        <f t="shared" si="4"/>
        <v>0</v>
      </c>
      <c r="L8" s="33">
        <f t="shared" si="5"/>
        <v>0</v>
      </c>
      <c r="M8" s="34">
        <f t="shared" si="0"/>
        <v>0</v>
      </c>
    </row>
    <row r="9" spans="1:13" ht="18.75" x14ac:dyDescent="0.3">
      <c r="A9" s="204"/>
      <c r="B9" s="204"/>
      <c r="C9" s="204"/>
      <c r="D9" s="27"/>
      <c r="E9" s="105" t="s">
        <v>157</v>
      </c>
      <c r="F9" s="30">
        <v>0</v>
      </c>
      <c r="G9" s="31">
        <v>0</v>
      </c>
      <c r="H9" s="32">
        <f t="shared" si="1"/>
        <v>0</v>
      </c>
      <c r="I9" s="33">
        <f t="shared" si="2"/>
        <v>0</v>
      </c>
      <c r="J9" s="33">
        <f t="shared" si="3"/>
        <v>0</v>
      </c>
      <c r="K9" s="33">
        <f t="shared" si="4"/>
        <v>0</v>
      </c>
      <c r="L9" s="33">
        <f t="shared" si="5"/>
        <v>0</v>
      </c>
      <c r="M9" s="34">
        <f t="shared" si="0"/>
        <v>0</v>
      </c>
    </row>
    <row r="10" spans="1:13" ht="18.75" x14ac:dyDescent="0.3">
      <c r="A10" s="204"/>
      <c r="B10" s="204"/>
      <c r="C10" s="204"/>
      <c r="D10" s="27"/>
      <c r="E10" s="105" t="s">
        <v>157</v>
      </c>
      <c r="F10" s="30">
        <v>0</v>
      </c>
      <c r="G10" s="31">
        <v>0</v>
      </c>
      <c r="H10" s="32">
        <f t="shared" si="1"/>
        <v>0</v>
      </c>
      <c r="I10" s="33">
        <f t="shared" si="2"/>
        <v>0</v>
      </c>
      <c r="J10" s="33">
        <f t="shared" si="3"/>
        <v>0</v>
      </c>
      <c r="K10" s="33">
        <f t="shared" si="4"/>
        <v>0</v>
      </c>
      <c r="L10" s="33">
        <f t="shared" si="5"/>
        <v>0</v>
      </c>
      <c r="M10" s="34">
        <f t="shared" si="0"/>
        <v>0</v>
      </c>
    </row>
    <row r="11" spans="1:13" ht="18.75" x14ac:dyDescent="0.3">
      <c r="A11" s="204"/>
      <c r="B11" s="204"/>
      <c r="C11" s="204"/>
      <c r="D11" s="27"/>
      <c r="E11" s="105" t="s">
        <v>157</v>
      </c>
      <c r="F11" s="30">
        <v>0</v>
      </c>
      <c r="G11" s="31">
        <v>0</v>
      </c>
      <c r="H11" s="32">
        <f t="shared" si="1"/>
        <v>0</v>
      </c>
      <c r="I11" s="33">
        <f t="shared" si="2"/>
        <v>0</v>
      </c>
      <c r="J11" s="33">
        <f t="shared" si="3"/>
        <v>0</v>
      </c>
      <c r="K11" s="33">
        <f t="shared" si="4"/>
        <v>0</v>
      </c>
      <c r="L11" s="33">
        <f t="shared" si="5"/>
        <v>0</v>
      </c>
      <c r="M11" s="34">
        <f t="shared" si="0"/>
        <v>0</v>
      </c>
    </row>
    <row r="12" spans="1:13" ht="18.75" x14ac:dyDescent="0.3">
      <c r="A12" s="209"/>
      <c r="B12" s="209"/>
      <c r="C12" s="209"/>
      <c r="D12" s="27"/>
      <c r="E12" s="105" t="s">
        <v>157</v>
      </c>
      <c r="F12" s="30">
        <v>0</v>
      </c>
      <c r="G12" s="31">
        <v>0</v>
      </c>
      <c r="H12" s="32">
        <f t="shared" si="1"/>
        <v>0</v>
      </c>
      <c r="I12" s="33">
        <f t="shared" si="2"/>
        <v>0</v>
      </c>
      <c r="J12" s="33">
        <f t="shared" si="3"/>
        <v>0</v>
      </c>
      <c r="K12" s="33">
        <f t="shared" si="4"/>
        <v>0</v>
      </c>
      <c r="L12" s="33">
        <f t="shared" si="5"/>
        <v>0</v>
      </c>
      <c r="M12" s="34">
        <f t="shared" si="0"/>
        <v>0</v>
      </c>
    </row>
    <row r="13" spans="1:13" ht="18.75" hidden="1" x14ac:dyDescent="0.3">
      <c r="A13" s="209"/>
      <c r="B13" s="209"/>
      <c r="C13" s="209"/>
      <c r="D13" s="27"/>
      <c r="E13" s="105" t="s">
        <v>157</v>
      </c>
      <c r="F13" s="30">
        <v>0</v>
      </c>
      <c r="G13" s="31">
        <v>0</v>
      </c>
      <c r="H13" s="32">
        <f t="shared" si="1"/>
        <v>0</v>
      </c>
      <c r="I13" s="33">
        <f t="shared" si="2"/>
        <v>0</v>
      </c>
      <c r="J13" s="33">
        <f t="shared" si="3"/>
        <v>0</v>
      </c>
      <c r="K13" s="33">
        <f t="shared" si="4"/>
        <v>0</v>
      </c>
      <c r="L13" s="33">
        <f t="shared" si="5"/>
        <v>0</v>
      </c>
      <c r="M13" s="34">
        <f t="shared" si="0"/>
        <v>0</v>
      </c>
    </row>
    <row r="14" spans="1:13" ht="18.75" hidden="1" x14ac:dyDescent="0.3">
      <c r="A14" s="209"/>
      <c r="B14" s="209"/>
      <c r="C14" s="209"/>
      <c r="D14" s="27"/>
      <c r="E14" s="105" t="s">
        <v>157</v>
      </c>
      <c r="F14" s="30">
        <v>0</v>
      </c>
      <c r="G14" s="31">
        <v>0</v>
      </c>
      <c r="H14" s="32">
        <f t="shared" si="1"/>
        <v>0</v>
      </c>
      <c r="I14" s="33">
        <f t="shared" si="2"/>
        <v>0</v>
      </c>
      <c r="J14" s="33">
        <f t="shared" si="3"/>
        <v>0</v>
      </c>
      <c r="K14" s="33">
        <f t="shared" si="4"/>
        <v>0</v>
      </c>
      <c r="L14" s="33">
        <f t="shared" si="5"/>
        <v>0</v>
      </c>
      <c r="M14" s="34">
        <f t="shared" si="0"/>
        <v>0</v>
      </c>
    </row>
    <row r="15" spans="1:13" ht="18.75" hidden="1" x14ac:dyDescent="0.3">
      <c r="A15" s="209"/>
      <c r="B15" s="209"/>
      <c r="C15" s="209"/>
      <c r="D15" s="27"/>
      <c r="E15" s="105" t="s">
        <v>157</v>
      </c>
      <c r="F15" s="30">
        <v>0</v>
      </c>
      <c r="G15" s="31">
        <v>0</v>
      </c>
      <c r="H15" s="32">
        <f t="shared" si="1"/>
        <v>0</v>
      </c>
      <c r="I15" s="33">
        <f t="shared" si="2"/>
        <v>0</v>
      </c>
      <c r="J15" s="33">
        <f t="shared" si="3"/>
        <v>0</v>
      </c>
      <c r="K15" s="33">
        <f t="shared" si="4"/>
        <v>0</v>
      </c>
      <c r="L15" s="33">
        <f t="shared" si="5"/>
        <v>0</v>
      </c>
      <c r="M15" s="34">
        <f t="shared" si="0"/>
        <v>0</v>
      </c>
    </row>
    <row r="16" spans="1:13" ht="18.75" hidden="1" x14ac:dyDescent="0.3">
      <c r="A16" s="209"/>
      <c r="B16" s="209"/>
      <c r="C16" s="209"/>
      <c r="D16" s="27"/>
      <c r="E16" s="105" t="s">
        <v>157</v>
      </c>
      <c r="F16" s="30">
        <v>0</v>
      </c>
      <c r="G16" s="31">
        <v>0</v>
      </c>
      <c r="H16" s="32">
        <f t="shared" si="1"/>
        <v>0</v>
      </c>
      <c r="I16" s="33">
        <f t="shared" si="2"/>
        <v>0</v>
      </c>
      <c r="J16" s="33">
        <f t="shared" si="3"/>
        <v>0</v>
      </c>
      <c r="K16" s="33">
        <f t="shared" si="4"/>
        <v>0</v>
      </c>
      <c r="L16" s="33">
        <f t="shared" si="5"/>
        <v>0</v>
      </c>
      <c r="M16" s="34">
        <f t="shared" si="0"/>
        <v>0</v>
      </c>
    </row>
    <row r="17" spans="1:13" ht="18.75" hidden="1" x14ac:dyDescent="0.3">
      <c r="A17" s="209"/>
      <c r="B17" s="209"/>
      <c r="C17" s="209"/>
      <c r="D17" s="27"/>
      <c r="E17" s="105" t="s">
        <v>157</v>
      </c>
      <c r="F17" s="30">
        <v>0</v>
      </c>
      <c r="G17" s="31">
        <v>0</v>
      </c>
      <c r="H17" s="32">
        <f t="shared" si="1"/>
        <v>0</v>
      </c>
      <c r="I17" s="33">
        <f t="shared" si="2"/>
        <v>0</v>
      </c>
      <c r="J17" s="33">
        <f t="shared" si="3"/>
        <v>0</v>
      </c>
      <c r="K17" s="33">
        <f t="shared" si="4"/>
        <v>0</v>
      </c>
      <c r="L17" s="33">
        <f t="shared" si="5"/>
        <v>0</v>
      </c>
      <c r="M17" s="34">
        <f t="shared" si="0"/>
        <v>0</v>
      </c>
    </row>
    <row r="18" spans="1:13" ht="18.75" hidden="1" x14ac:dyDescent="0.3">
      <c r="A18" s="209"/>
      <c r="B18" s="209"/>
      <c r="C18" s="209"/>
      <c r="D18" s="27"/>
      <c r="E18" s="105" t="s">
        <v>157</v>
      </c>
      <c r="F18" s="30">
        <v>0</v>
      </c>
      <c r="G18" s="31">
        <v>0</v>
      </c>
      <c r="H18" s="32">
        <f t="shared" si="1"/>
        <v>0</v>
      </c>
      <c r="I18" s="33">
        <f t="shared" si="2"/>
        <v>0</v>
      </c>
      <c r="J18" s="33">
        <f t="shared" si="3"/>
        <v>0</v>
      </c>
      <c r="K18" s="33">
        <f t="shared" si="4"/>
        <v>0</v>
      </c>
      <c r="L18" s="33">
        <f t="shared" si="5"/>
        <v>0</v>
      </c>
      <c r="M18" s="34">
        <f t="shared" si="0"/>
        <v>0</v>
      </c>
    </row>
    <row r="19" spans="1:13" ht="18.75" hidden="1" x14ac:dyDescent="0.3">
      <c r="A19" s="209"/>
      <c r="B19" s="209"/>
      <c r="C19" s="209"/>
      <c r="D19" s="27"/>
      <c r="E19" s="105" t="s">
        <v>157</v>
      </c>
      <c r="F19" s="30">
        <v>0</v>
      </c>
      <c r="G19" s="31">
        <v>0</v>
      </c>
      <c r="H19" s="32">
        <f t="shared" si="1"/>
        <v>0</v>
      </c>
      <c r="I19" s="33">
        <f t="shared" si="2"/>
        <v>0</v>
      </c>
      <c r="J19" s="33">
        <f t="shared" si="3"/>
        <v>0</v>
      </c>
      <c r="K19" s="33">
        <f t="shared" si="4"/>
        <v>0</v>
      </c>
      <c r="L19" s="33">
        <f t="shared" si="5"/>
        <v>0</v>
      </c>
      <c r="M19" s="34">
        <f t="shared" si="0"/>
        <v>0</v>
      </c>
    </row>
    <row r="20" spans="1:13" ht="18.75" hidden="1" x14ac:dyDescent="0.3">
      <c r="A20" s="209"/>
      <c r="B20" s="209"/>
      <c r="C20" s="209"/>
      <c r="D20" s="27"/>
      <c r="E20" s="105" t="s">
        <v>157</v>
      </c>
      <c r="F20" s="30">
        <v>0</v>
      </c>
      <c r="G20" s="31">
        <v>0</v>
      </c>
      <c r="H20" s="32">
        <f t="shared" si="1"/>
        <v>0</v>
      </c>
      <c r="I20" s="33">
        <f t="shared" si="2"/>
        <v>0</v>
      </c>
      <c r="J20" s="33">
        <f t="shared" si="3"/>
        <v>0</v>
      </c>
      <c r="K20" s="33">
        <f t="shared" si="4"/>
        <v>0</v>
      </c>
      <c r="L20" s="33">
        <f t="shared" si="5"/>
        <v>0</v>
      </c>
      <c r="M20" s="34">
        <f t="shared" si="0"/>
        <v>0</v>
      </c>
    </row>
    <row r="21" spans="1:13" ht="18.75" hidden="1" x14ac:dyDescent="0.3">
      <c r="A21" s="209"/>
      <c r="B21" s="209"/>
      <c r="C21" s="209"/>
      <c r="D21" s="27"/>
      <c r="E21" s="105" t="s">
        <v>157</v>
      </c>
      <c r="F21" s="30">
        <v>0</v>
      </c>
      <c r="G21" s="31">
        <v>0</v>
      </c>
      <c r="H21" s="32">
        <f t="shared" si="1"/>
        <v>0</v>
      </c>
      <c r="I21" s="33">
        <f t="shared" si="2"/>
        <v>0</v>
      </c>
      <c r="J21" s="33">
        <f t="shared" si="3"/>
        <v>0</v>
      </c>
      <c r="K21" s="33">
        <f t="shared" si="4"/>
        <v>0</v>
      </c>
      <c r="L21" s="33">
        <f t="shared" si="5"/>
        <v>0</v>
      </c>
      <c r="M21" s="34">
        <f t="shared" si="0"/>
        <v>0</v>
      </c>
    </row>
    <row r="22" spans="1:13" ht="18.75" hidden="1" x14ac:dyDescent="0.3">
      <c r="A22" s="209"/>
      <c r="B22" s="209"/>
      <c r="C22" s="209"/>
      <c r="D22" s="27"/>
      <c r="E22" s="105" t="s">
        <v>157</v>
      </c>
      <c r="F22" s="30">
        <v>0</v>
      </c>
      <c r="G22" s="31">
        <v>0</v>
      </c>
      <c r="H22" s="32">
        <f t="shared" si="1"/>
        <v>0</v>
      </c>
      <c r="I22" s="33">
        <f t="shared" si="2"/>
        <v>0</v>
      </c>
      <c r="J22" s="33">
        <f t="shared" si="3"/>
        <v>0</v>
      </c>
      <c r="K22" s="33">
        <f t="shared" si="4"/>
        <v>0</v>
      </c>
      <c r="L22" s="33">
        <f t="shared" si="5"/>
        <v>0</v>
      </c>
      <c r="M22" s="34">
        <f t="shared" si="0"/>
        <v>0</v>
      </c>
    </row>
    <row r="23" spans="1:13" ht="18.75" hidden="1" x14ac:dyDescent="0.3">
      <c r="A23" s="209"/>
      <c r="B23" s="209"/>
      <c r="C23" s="209"/>
      <c r="D23" s="27"/>
      <c r="E23" s="105" t="s">
        <v>157</v>
      </c>
      <c r="F23" s="30">
        <v>0</v>
      </c>
      <c r="G23" s="31">
        <v>0</v>
      </c>
      <c r="H23" s="32">
        <f t="shared" si="1"/>
        <v>0</v>
      </c>
      <c r="I23" s="33">
        <f t="shared" si="2"/>
        <v>0</v>
      </c>
      <c r="J23" s="33">
        <f t="shared" si="3"/>
        <v>0</v>
      </c>
      <c r="K23" s="33">
        <f t="shared" si="4"/>
        <v>0</v>
      </c>
      <c r="L23" s="33">
        <f t="shared" si="5"/>
        <v>0</v>
      </c>
      <c r="M23" s="34">
        <f t="shared" si="0"/>
        <v>0</v>
      </c>
    </row>
    <row r="24" spans="1:13" ht="18.75" hidden="1" x14ac:dyDescent="0.3">
      <c r="A24" s="209"/>
      <c r="B24" s="209"/>
      <c r="C24" s="209"/>
      <c r="D24" s="27"/>
      <c r="E24" s="105" t="s">
        <v>157</v>
      </c>
      <c r="F24" s="30">
        <v>0</v>
      </c>
      <c r="G24" s="31">
        <v>0</v>
      </c>
      <c r="H24" s="32">
        <f t="shared" si="1"/>
        <v>0</v>
      </c>
      <c r="I24" s="33">
        <f t="shared" si="2"/>
        <v>0</v>
      </c>
      <c r="J24" s="33">
        <f t="shared" si="3"/>
        <v>0</v>
      </c>
      <c r="K24" s="33">
        <f t="shared" si="4"/>
        <v>0</v>
      </c>
      <c r="L24" s="33">
        <f t="shared" si="5"/>
        <v>0</v>
      </c>
      <c r="M24" s="34">
        <f t="shared" si="0"/>
        <v>0</v>
      </c>
    </row>
    <row r="25" spans="1:13" ht="18.75" hidden="1" x14ac:dyDescent="0.3">
      <c r="A25" s="209"/>
      <c r="B25" s="209"/>
      <c r="C25" s="209"/>
      <c r="D25" s="27"/>
      <c r="E25" s="105" t="s">
        <v>157</v>
      </c>
      <c r="F25" s="30">
        <v>0</v>
      </c>
      <c r="G25" s="31">
        <v>0</v>
      </c>
      <c r="H25" s="32">
        <f t="shared" si="1"/>
        <v>0</v>
      </c>
      <c r="I25" s="33">
        <f t="shared" si="2"/>
        <v>0</v>
      </c>
      <c r="J25" s="33">
        <f t="shared" si="3"/>
        <v>0</v>
      </c>
      <c r="K25" s="33">
        <f t="shared" si="4"/>
        <v>0</v>
      </c>
      <c r="L25" s="33">
        <f t="shared" si="5"/>
        <v>0</v>
      </c>
      <c r="M25" s="34">
        <f t="shared" si="0"/>
        <v>0</v>
      </c>
    </row>
    <row r="26" spans="1:13" ht="18.75" hidden="1" x14ac:dyDescent="0.3">
      <c r="A26" s="209"/>
      <c r="B26" s="209"/>
      <c r="C26" s="209"/>
      <c r="D26" s="27"/>
      <c r="E26" s="105" t="s">
        <v>157</v>
      </c>
      <c r="F26" s="30">
        <v>0</v>
      </c>
      <c r="G26" s="31">
        <v>0</v>
      </c>
      <c r="H26" s="32">
        <f t="shared" si="1"/>
        <v>0</v>
      </c>
      <c r="I26" s="33">
        <f t="shared" si="2"/>
        <v>0</v>
      </c>
      <c r="J26" s="33">
        <f t="shared" si="3"/>
        <v>0</v>
      </c>
      <c r="K26" s="33">
        <f t="shared" si="4"/>
        <v>0</v>
      </c>
      <c r="L26" s="33">
        <f t="shared" si="5"/>
        <v>0</v>
      </c>
      <c r="M26" s="34">
        <f t="shared" si="0"/>
        <v>0</v>
      </c>
    </row>
    <row r="27" spans="1:13" ht="18.75" hidden="1" x14ac:dyDescent="0.3">
      <c r="A27" s="209"/>
      <c r="B27" s="209"/>
      <c r="C27" s="209"/>
      <c r="D27" s="27"/>
      <c r="E27" s="105" t="s">
        <v>157</v>
      </c>
      <c r="F27" s="30">
        <v>0</v>
      </c>
      <c r="G27" s="31">
        <v>0</v>
      </c>
      <c r="H27" s="32">
        <f t="shared" si="1"/>
        <v>0</v>
      </c>
      <c r="I27" s="33">
        <f t="shared" si="2"/>
        <v>0</v>
      </c>
      <c r="J27" s="33">
        <f t="shared" si="3"/>
        <v>0</v>
      </c>
      <c r="K27" s="33">
        <f t="shared" si="4"/>
        <v>0</v>
      </c>
      <c r="L27" s="33">
        <f t="shared" si="5"/>
        <v>0</v>
      </c>
      <c r="M27" s="34">
        <f t="shared" si="0"/>
        <v>0</v>
      </c>
    </row>
    <row r="28" spans="1:13" ht="18.75" hidden="1" x14ac:dyDescent="0.3">
      <c r="A28" s="209"/>
      <c r="B28" s="209"/>
      <c r="C28" s="209"/>
      <c r="D28" s="27"/>
      <c r="E28" s="105" t="s">
        <v>157</v>
      </c>
      <c r="F28" s="30">
        <v>0</v>
      </c>
      <c r="G28" s="31">
        <v>0</v>
      </c>
      <c r="H28" s="32">
        <f t="shared" si="1"/>
        <v>0</v>
      </c>
      <c r="I28" s="33">
        <f t="shared" si="2"/>
        <v>0</v>
      </c>
      <c r="J28" s="33">
        <f t="shared" si="3"/>
        <v>0</v>
      </c>
      <c r="K28" s="33">
        <f t="shared" si="4"/>
        <v>0</v>
      </c>
      <c r="L28" s="33">
        <f t="shared" si="5"/>
        <v>0</v>
      </c>
      <c r="M28" s="34">
        <f t="shared" si="0"/>
        <v>0</v>
      </c>
    </row>
    <row r="29" spans="1:13" ht="18.75" hidden="1" x14ac:dyDescent="0.3">
      <c r="A29" s="209"/>
      <c r="B29" s="209"/>
      <c r="C29" s="209"/>
      <c r="D29" s="27"/>
      <c r="E29" s="105" t="s">
        <v>157</v>
      </c>
      <c r="F29" s="30">
        <v>0</v>
      </c>
      <c r="G29" s="31">
        <v>0</v>
      </c>
      <c r="H29" s="32">
        <f t="shared" si="1"/>
        <v>0</v>
      </c>
      <c r="I29" s="33">
        <f t="shared" si="2"/>
        <v>0</v>
      </c>
      <c r="J29" s="33">
        <f t="shared" si="3"/>
        <v>0</v>
      </c>
      <c r="K29" s="33">
        <f t="shared" si="4"/>
        <v>0</v>
      </c>
      <c r="L29" s="33">
        <f t="shared" si="5"/>
        <v>0</v>
      </c>
      <c r="M29" s="34">
        <f t="shared" si="0"/>
        <v>0</v>
      </c>
    </row>
    <row r="30" spans="1:13" ht="6.75" customHeight="1" x14ac:dyDescent="0.3">
      <c r="A30" s="29"/>
      <c r="B30" s="29"/>
      <c r="C30" s="29"/>
      <c r="D30" s="35"/>
      <c r="E30" s="35"/>
      <c r="F30" s="36"/>
      <c r="G30" s="37"/>
      <c r="H30" s="38"/>
      <c r="I30" s="39"/>
      <c r="J30" s="39"/>
      <c r="K30" s="39"/>
      <c r="L30" s="40"/>
      <c r="M30" s="38"/>
    </row>
    <row r="31" spans="1:13" ht="18.75" x14ac:dyDescent="0.3">
      <c r="A31" s="211" t="s">
        <v>60</v>
      </c>
      <c r="B31" s="211"/>
      <c r="C31" s="211"/>
      <c r="D31" s="41"/>
      <c r="E31" s="42"/>
      <c r="F31" s="43"/>
      <c r="G31" s="44"/>
      <c r="H31" s="45"/>
      <c r="I31" s="46"/>
      <c r="J31" s="33"/>
      <c r="K31" s="33"/>
      <c r="L31" s="47"/>
      <c r="M31" s="48"/>
    </row>
    <row r="32" spans="1:13" ht="18.75" x14ac:dyDescent="0.3">
      <c r="A32" s="210" t="s">
        <v>65</v>
      </c>
      <c r="B32" s="210"/>
      <c r="C32" s="210"/>
      <c r="D32" s="23"/>
      <c r="E32" s="23"/>
      <c r="F32" s="23"/>
      <c r="G32" s="23"/>
      <c r="H32" s="47">
        <v>0</v>
      </c>
      <c r="I32" s="33">
        <f>H32*$E$3</f>
        <v>0</v>
      </c>
      <c r="J32" s="33">
        <f>H32*$E$3*$E$3</f>
        <v>0</v>
      </c>
      <c r="K32" s="33">
        <f>H32*$E$3*$E$3*$E$3</f>
        <v>0</v>
      </c>
      <c r="L32" s="33">
        <f>H32*$E$3*$E$3*$E$3*$E$3</f>
        <v>0</v>
      </c>
      <c r="M32" s="34">
        <f>SUM(H32:L32)</f>
        <v>0</v>
      </c>
    </row>
    <row r="33" spans="1:13" ht="18.75" x14ac:dyDescent="0.3">
      <c r="A33" s="191" t="s">
        <v>65</v>
      </c>
      <c r="B33" s="191"/>
      <c r="C33" s="191"/>
      <c r="D33" s="23"/>
      <c r="E33" s="23"/>
      <c r="F33" s="23"/>
      <c r="G33" s="23"/>
      <c r="H33" s="47">
        <v>0</v>
      </c>
      <c r="I33" s="33">
        <f>H33*$E$3</f>
        <v>0</v>
      </c>
      <c r="J33" s="33">
        <f>H33*$E$3*$E$3</f>
        <v>0</v>
      </c>
      <c r="K33" s="33">
        <f>H33*$E$3*$E$3*$E$3</f>
        <v>0</v>
      </c>
      <c r="L33" s="33">
        <f>H33*$E$3*$E$3*$E$3*$E$3</f>
        <v>0</v>
      </c>
      <c r="M33" s="34">
        <f>SUM(H33:L33)</f>
        <v>0</v>
      </c>
    </row>
    <row r="34" spans="1:13" ht="18.75" x14ac:dyDescent="0.3">
      <c r="A34" s="191" t="s">
        <v>65</v>
      </c>
      <c r="B34" s="191"/>
      <c r="C34" s="191"/>
      <c r="D34" s="23"/>
      <c r="E34" s="23"/>
      <c r="F34" s="23"/>
      <c r="G34" s="23"/>
      <c r="H34" s="47">
        <v>0</v>
      </c>
      <c r="I34" s="33">
        <f>H34*$E$3</f>
        <v>0</v>
      </c>
      <c r="J34" s="33">
        <f>H34*$E$3*$E$3</f>
        <v>0</v>
      </c>
      <c r="K34" s="33">
        <f>H34*$E$3*$E$3*$E$3</f>
        <v>0</v>
      </c>
      <c r="L34" s="33">
        <f>H34*$E$3*$E$3*$E$3*$E$3</f>
        <v>0</v>
      </c>
      <c r="M34" s="34">
        <f>SUM(H34:L34)</f>
        <v>0</v>
      </c>
    </row>
    <row r="35" spans="1:13" ht="18.75" x14ac:dyDescent="0.3">
      <c r="A35" s="191" t="s">
        <v>65</v>
      </c>
      <c r="B35" s="191"/>
      <c r="C35" s="191"/>
      <c r="D35" s="23"/>
      <c r="E35" s="23"/>
      <c r="F35" s="23"/>
      <c r="G35" s="23"/>
      <c r="H35" s="47">
        <v>0</v>
      </c>
      <c r="I35" s="33">
        <f>H35*$E$3</f>
        <v>0</v>
      </c>
      <c r="J35" s="33">
        <f>H35*$E$3*$E$3</f>
        <v>0</v>
      </c>
      <c r="K35" s="33">
        <f>H35*$E$3*$E$3*$E$3</f>
        <v>0</v>
      </c>
      <c r="L35" s="33">
        <f>H35*$E$3*$E$3*$E$3*$E$3</f>
        <v>0</v>
      </c>
      <c r="M35" s="34">
        <f>SUM(H35:L35)</f>
        <v>0</v>
      </c>
    </row>
    <row r="36" spans="1:13" ht="6.75" customHeight="1" x14ac:dyDescent="0.3">
      <c r="A36" s="49"/>
      <c r="B36" s="49"/>
      <c r="C36" s="49"/>
      <c r="D36" s="23"/>
      <c r="E36" s="23"/>
      <c r="F36" s="23"/>
      <c r="G36" s="23"/>
      <c r="H36" s="47"/>
      <c r="I36" s="46"/>
      <c r="J36" s="46"/>
      <c r="K36" s="46"/>
      <c r="L36" s="46"/>
      <c r="M36" s="34"/>
    </row>
    <row r="37" spans="1:13" ht="18.75" x14ac:dyDescent="0.3">
      <c r="A37" s="211" t="s">
        <v>82</v>
      </c>
      <c r="B37" s="211"/>
      <c r="C37" s="211"/>
      <c r="D37" s="50"/>
      <c r="E37" s="50"/>
      <c r="F37" s="51"/>
      <c r="G37" s="50"/>
      <c r="H37" s="45"/>
      <c r="I37" s="46"/>
      <c r="J37" s="46"/>
      <c r="K37" s="46"/>
      <c r="L37" s="46"/>
      <c r="M37" s="34"/>
    </row>
    <row r="38" spans="1:13" ht="18.75" x14ac:dyDescent="0.3">
      <c r="A38" s="210" t="s">
        <v>141</v>
      </c>
      <c r="B38" s="210"/>
      <c r="C38" s="210"/>
      <c r="D38" s="23"/>
      <c r="E38" s="23"/>
      <c r="F38" s="23"/>
      <c r="G38" s="23"/>
      <c r="H38" s="47">
        <v>0</v>
      </c>
      <c r="I38" s="33">
        <f>H38*$E$3</f>
        <v>0</v>
      </c>
      <c r="J38" s="33">
        <f>H38*$E$3*$E$3</f>
        <v>0</v>
      </c>
      <c r="K38" s="33">
        <f>H38*$E$3*$E$3*$E$3</f>
        <v>0</v>
      </c>
      <c r="L38" s="33">
        <f>H38*$E$3*$E$3*$E$3*$E$3</f>
        <v>0</v>
      </c>
      <c r="M38" s="34">
        <f>SUM(H38:L38)</f>
        <v>0</v>
      </c>
    </row>
    <row r="39" spans="1:13" ht="18.75" x14ac:dyDescent="0.3">
      <c r="A39" s="204" t="s">
        <v>141</v>
      </c>
      <c r="B39" s="204"/>
      <c r="C39" s="204"/>
      <c r="D39" s="23"/>
      <c r="E39" s="23"/>
      <c r="F39" s="23"/>
      <c r="G39" s="23"/>
      <c r="H39" s="47">
        <v>0</v>
      </c>
      <c r="I39" s="33">
        <f>H39*$E$3</f>
        <v>0</v>
      </c>
      <c r="J39" s="33">
        <f>H39*$E$3*$E$3</f>
        <v>0</v>
      </c>
      <c r="K39" s="33">
        <f>H39*$E$3*$E$3*$E$3</f>
        <v>0</v>
      </c>
      <c r="L39" s="33">
        <f>H39*$E$3*$E$3*$E$3*$E$3</f>
        <v>0</v>
      </c>
      <c r="M39" s="34">
        <f>SUM(H39:L39)</f>
        <v>0</v>
      </c>
    </row>
    <row r="40" spans="1:13" ht="18.75" x14ac:dyDescent="0.3">
      <c r="A40" s="204" t="s">
        <v>141</v>
      </c>
      <c r="B40" s="204"/>
      <c r="C40" s="204"/>
      <c r="D40" s="23"/>
      <c r="E40" s="23"/>
      <c r="F40" s="23"/>
      <c r="G40" s="23"/>
      <c r="H40" s="47">
        <v>0</v>
      </c>
      <c r="I40" s="33">
        <f>H40*$E$3</f>
        <v>0</v>
      </c>
      <c r="J40" s="33">
        <f t="shared" ref="J40" si="6">H40*$E$3*$E$3</f>
        <v>0</v>
      </c>
      <c r="K40" s="33">
        <f t="shared" ref="K40" si="7">H40*$E$3*$E$3*$E$3</f>
        <v>0</v>
      </c>
      <c r="L40" s="33">
        <f>H40*$E$3*$E$3*$E$3*$E$3</f>
        <v>0</v>
      </c>
      <c r="M40" s="34">
        <f>SUM(H40:L40)</f>
        <v>0</v>
      </c>
    </row>
    <row r="41" spans="1:13" ht="6.75" customHeight="1" x14ac:dyDescent="0.3">
      <c r="A41" s="204"/>
      <c r="B41" s="204"/>
      <c r="C41" s="204"/>
      <c r="D41" s="23"/>
      <c r="E41" s="23"/>
      <c r="F41" s="23"/>
      <c r="G41" s="23"/>
      <c r="H41" s="47"/>
      <c r="I41" s="46"/>
      <c r="J41" s="46"/>
      <c r="K41" s="46"/>
      <c r="L41" s="46"/>
      <c r="M41" s="34"/>
    </row>
    <row r="42" spans="1:13" s="7" customFormat="1" ht="18.75" x14ac:dyDescent="0.3">
      <c r="A42" s="206" t="s">
        <v>4</v>
      </c>
      <c r="B42" s="209"/>
      <c r="C42" s="209"/>
      <c r="D42" s="52"/>
      <c r="E42" s="52"/>
      <c r="F42" s="52"/>
      <c r="G42" s="52"/>
      <c r="H42" s="53">
        <f t="shared" ref="H42:M42" si="8">SUM(H5:H41)</f>
        <v>0</v>
      </c>
      <c r="I42" s="53">
        <f t="shared" si="8"/>
        <v>0</v>
      </c>
      <c r="J42" s="53">
        <f t="shared" si="8"/>
        <v>0</v>
      </c>
      <c r="K42" s="53">
        <f t="shared" si="8"/>
        <v>0</v>
      </c>
      <c r="L42" s="53">
        <f t="shared" si="8"/>
        <v>0</v>
      </c>
      <c r="M42" s="54">
        <f t="shared" si="8"/>
        <v>0</v>
      </c>
    </row>
    <row r="43" spans="1:13" ht="18.75" x14ac:dyDescent="0.3">
      <c r="A43" s="204"/>
      <c r="B43" s="204"/>
      <c r="C43" s="204"/>
      <c r="D43" s="23"/>
      <c r="E43" s="23"/>
      <c r="F43" s="23"/>
      <c r="G43" s="23"/>
      <c r="H43" s="47"/>
      <c r="I43" s="46"/>
      <c r="J43" s="46"/>
      <c r="K43" s="46"/>
      <c r="L43" s="46"/>
      <c r="M43" s="34"/>
    </row>
    <row r="44" spans="1:13" ht="18.75" x14ac:dyDescent="0.3">
      <c r="A44" s="205" t="s">
        <v>5</v>
      </c>
      <c r="B44" s="204"/>
      <c r="C44" s="204"/>
      <c r="D44" s="23"/>
      <c r="E44" s="23"/>
      <c r="F44" s="23"/>
      <c r="G44" s="23"/>
      <c r="H44" s="40"/>
      <c r="I44" s="46"/>
      <c r="J44" s="46"/>
      <c r="K44" s="46"/>
      <c r="L44" s="46"/>
      <c r="M44" s="34"/>
    </row>
    <row r="45" spans="1:13" ht="18.75" x14ac:dyDescent="0.3">
      <c r="A45" s="49" t="s">
        <v>67</v>
      </c>
      <c r="B45" s="49"/>
      <c r="C45" s="49"/>
      <c r="D45" s="23"/>
      <c r="E45" s="23"/>
      <c r="F45" s="23"/>
      <c r="G45" s="55">
        <f>'Source-Protected'!B22</f>
        <v>0.33900000000000002</v>
      </c>
      <c r="H45" s="40">
        <f>ROUND(SUM(SUMIF($E$6:$E$30, "Academic", H6:H30), SUMIF($E$6:$E$30, "Calendar", H6:H30),SUMIF($E$6:$E$30, "Admin Faculty", H6:H30),SUMIF($E$6:$E$30, "Post-Doc", H6:H30))*'Source-Protected'!$B$22,0)</f>
        <v>0</v>
      </c>
      <c r="I45" s="40">
        <f>ROUND(SUM(SUMIF($E$6:$E$30, "Academic", I6:I30), SUMIF($E$6:$E$30, "Calendar", I6:I30),SUMIF($E$6:$E$30, "Admin Faculty", I6:I30),SUMIF($E$6:$E$30, "Post-Doc", I6:I30))*'Source-Protected'!$B$22,0)</f>
        <v>0</v>
      </c>
      <c r="J45" s="40">
        <f>ROUND(SUM(SUMIF($E$6:$E$30, "Academic", J6:J30), SUMIF($E$6:$E$30, "Calendar", J6:J30),SUMIF($E$6:$E$30, "Admin Faculty", J6:J30),SUMIF($E$6:$E$30, "Post-Doc", J6:J30))*'Source-Protected'!$B$22,0)</f>
        <v>0</v>
      </c>
      <c r="K45" s="40">
        <f>ROUND(SUM(SUMIF($E$6:$E$30, "Academic", K6:K30), SUMIF($E$6:$E$30, "Calendar", K6:K30),SUMIF($E$6:$E$30, "Admin Faculty", K6:K30),SUMIF($E$6:$E$30, "Post-Doc", K6:K30))*'Source-Protected'!$B$22,0)</f>
        <v>0</v>
      </c>
      <c r="L45" s="40">
        <f>ROUND(SUM(SUMIF($E$6:$E$30, "Academic", L6:L30), SUMIF($E$6:$E$30, "Calendar", L6:L30),SUMIF($E$6:$E$30, "Admin Faculty", L6:L30),SUMIF($E$6:$E$30, "Post-Doc", L6:L30))*'Source-Protected'!$B$22,0)</f>
        <v>0</v>
      </c>
      <c r="M45" s="34">
        <f>SUM(H45:L45)</f>
        <v>0</v>
      </c>
    </row>
    <row r="46" spans="1:13" ht="18.75" x14ac:dyDescent="0.3">
      <c r="A46" s="49" t="s">
        <v>68</v>
      </c>
      <c r="B46" s="49"/>
      <c r="C46" s="49"/>
      <c r="D46" s="23"/>
      <c r="E46" s="23"/>
      <c r="F46" s="23"/>
      <c r="G46" s="55">
        <f>'Source-Protected'!B23</f>
        <v>7.2999999999999995E-2</v>
      </c>
      <c r="H46" s="40">
        <f>ROUND(SUM(SUMIF($E$6:$E$30, "Summer", H6:H30), SUMIF($A$38:$A$41, "Non-Student Wage", H38:H41))*'Source-Protected'!$B$23,0)</f>
        <v>0</v>
      </c>
      <c r="I46" s="40">
        <f>ROUND(SUM(SUMIF($E$6:$E$30, "Summer", I6:I30), SUMIF($A$38:$A$41, "Non-Student Wage", I38:I41))*'Source-Protected'!$B$23,0)</f>
        <v>0</v>
      </c>
      <c r="J46" s="40">
        <f>ROUND(SUM(SUMIF($E$6:$E$30, "Summer", J6:J30), SUMIF($A$38:$A$41, "Non-Student Wage", J38:J41))*'Source-Protected'!$B$23,0)</f>
        <v>0</v>
      </c>
      <c r="K46" s="40">
        <f>ROUND(SUM(SUMIF($E$6:$E$30, "Summer", K6:K30), SUMIF($A$38:$A$41, "Non-Student Wage", K38:K41))*'Source-Protected'!$B$23,0)</f>
        <v>0</v>
      </c>
      <c r="L46" s="40">
        <f>ROUND(SUM(SUMIF($E$6:$E$30, "Summer", L6:L30), SUMIF($A$38:$A$41, "Non-Student Wage", L38:L41))*'Source-Protected'!$B$23,0)</f>
        <v>0</v>
      </c>
      <c r="M46" s="34">
        <f>SUM(H46:L46)</f>
        <v>0</v>
      </c>
    </row>
    <row r="47" spans="1:13" ht="18.75" x14ac:dyDescent="0.3">
      <c r="A47" s="49" t="s">
        <v>69</v>
      </c>
      <c r="B47" s="49"/>
      <c r="C47" s="49"/>
      <c r="D47" s="23"/>
      <c r="E47" s="23"/>
      <c r="F47" s="23"/>
      <c r="G47" s="55">
        <f>'Source-Protected'!B24</f>
        <v>6.0999999999999999E-2</v>
      </c>
      <c r="H47" s="40">
        <f>ROUND(SUM(SUMIF($A$38:$A$41, "Student Wages", H38:H41))*'Source-Protected'!$B$24,0)</f>
        <v>0</v>
      </c>
      <c r="I47" s="40">
        <f>ROUND(SUM(SUMIF($A$38:$A$41, "Student Wages", I38:I41))*'Source-Protected'!$B$24,0)</f>
        <v>0</v>
      </c>
      <c r="J47" s="40">
        <f>ROUND(SUM(SUMIF($A$38:$A$41, "Student Wages", J38:J41))*'Source-Protected'!$B$24,0)</f>
        <v>0</v>
      </c>
      <c r="K47" s="40">
        <f>ROUND(SUM(SUMIF($A$38:$A$41, "Student Wages", K38:K41))*'Source-Protected'!$B$24,0)</f>
        <v>0</v>
      </c>
      <c r="L47" s="40">
        <f>ROUND(SUM(SUMIF($A$38:$A$41, "Student Wages", L38:L41))*'Source-Protected'!$B$24,0)</f>
        <v>0</v>
      </c>
      <c r="M47" s="34">
        <f t="shared" ref="M47:M48" si="9">SUM(H47:L47)</f>
        <v>0</v>
      </c>
    </row>
    <row r="48" spans="1:13" ht="18.75" x14ac:dyDescent="0.3">
      <c r="A48" s="49" t="s">
        <v>70</v>
      </c>
      <c r="B48" s="49"/>
      <c r="C48" s="49"/>
      <c r="D48" s="23"/>
      <c r="E48" s="23"/>
      <c r="F48" s="23"/>
      <c r="G48" s="55">
        <f>'Source-Protected'!B25</f>
        <v>0.45600000000000002</v>
      </c>
      <c r="H48" s="40">
        <f>ROUND(SUM(SUMIF($E$6:$E$30, "Classified", H6:H30))*'Source-Protected'!$B$25,0)</f>
        <v>0</v>
      </c>
      <c r="I48" s="40">
        <f>ROUND(SUM(SUMIF($E$6:$E$30, "Classified", I6:I30))*'Source-Protected'!$B$25,0)</f>
        <v>0</v>
      </c>
      <c r="J48" s="40">
        <f>ROUND(SUM(SUMIF($E$6:$E$30, "Classified", J6:J30))*'Source-Protected'!$B$25,0)</f>
        <v>0</v>
      </c>
      <c r="K48" s="40">
        <f>ROUND(SUM(SUMIF($E$6:$E$30, "Classified", K6:K30))*'Source-Protected'!$B$25,0)</f>
        <v>0</v>
      </c>
      <c r="L48" s="40">
        <f>ROUND(SUM(SUMIF($E$6:$E$30, "Classified", L6:L30))*'Source-Protected'!$B$25,0)</f>
        <v>0</v>
      </c>
      <c r="M48" s="34">
        <f t="shared" si="9"/>
        <v>0</v>
      </c>
    </row>
    <row r="49" spans="1:13" ht="6.75" customHeight="1" x14ac:dyDescent="0.3">
      <c r="A49" s="209"/>
      <c r="B49" s="209"/>
      <c r="C49" s="209"/>
      <c r="D49" s="23"/>
      <c r="E49" s="23"/>
      <c r="F49" s="23"/>
      <c r="G49" s="23"/>
      <c r="H49" s="47"/>
      <c r="I49" s="33"/>
      <c r="J49" s="33"/>
      <c r="K49" s="33"/>
      <c r="L49" s="33"/>
      <c r="M49" s="34"/>
    </row>
    <row r="50" spans="1:13" s="7" customFormat="1" ht="18.75" x14ac:dyDescent="0.3">
      <c r="A50" s="206" t="s">
        <v>6</v>
      </c>
      <c r="B50" s="206"/>
      <c r="C50" s="206"/>
      <c r="D50" s="52"/>
      <c r="E50" s="52"/>
      <c r="F50" s="52"/>
      <c r="G50" s="52"/>
      <c r="H50" s="53">
        <f>SUM(H45:H49)</f>
        <v>0</v>
      </c>
      <c r="I50" s="53">
        <f t="shared" ref="I50:L50" si="10">SUM(I45:I49)</f>
        <v>0</v>
      </c>
      <c r="J50" s="53">
        <f t="shared" si="10"/>
        <v>0</v>
      </c>
      <c r="K50" s="53">
        <f t="shared" si="10"/>
        <v>0</v>
      </c>
      <c r="L50" s="53">
        <f t="shared" si="10"/>
        <v>0</v>
      </c>
      <c r="M50" s="54">
        <f>SUM(M45:M49)</f>
        <v>0</v>
      </c>
    </row>
    <row r="51" spans="1:13" ht="18.75" x14ac:dyDescent="0.3">
      <c r="A51" s="209"/>
      <c r="B51" s="209"/>
      <c r="C51" s="209"/>
      <c r="D51" s="23"/>
      <c r="E51" s="23"/>
      <c r="F51" s="23"/>
      <c r="G51" s="23"/>
      <c r="H51" s="47"/>
      <c r="I51" s="46"/>
      <c r="J51" s="46"/>
      <c r="K51" s="46"/>
      <c r="L51" s="46"/>
      <c r="M51" s="34"/>
    </row>
    <row r="52" spans="1:13" ht="18.75" x14ac:dyDescent="0.3">
      <c r="A52" s="205" t="s">
        <v>30</v>
      </c>
      <c r="B52" s="205"/>
      <c r="C52" s="205"/>
      <c r="D52" s="23"/>
      <c r="E52" s="23"/>
      <c r="F52" s="23"/>
      <c r="G52" s="23"/>
      <c r="H52" s="47"/>
      <c r="I52" s="46"/>
      <c r="J52" s="46"/>
      <c r="K52" s="46"/>
      <c r="L52" s="46"/>
      <c r="M52" s="46"/>
    </row>
    <row r="53" spans="1:13" ht="18.75" x14ac:dyDescent="0.3">
      <c r="A53" s="204" t="s">
        <v>76</v>
      </c>
      <c r="B53" s="204"/>
      <c r="C53" s="204"/>
      <c r="D53" s="23"/>
      <c r="E53" s="23"/>
      <c r="F53" s="23"/>
      <c r="G53" s="23"/>
      <c r="H53" s="47">
        <v>0</v>
      </c>
      <c r="I53" s="46">
        <v>0</v>
      </c>
      <c r="J53" s="46">
        <v>0</v>
      </c>
      <c r="K53" s="46">
        <v>0</v>
      </c>
      <c r="L53" s="46">
        <v>0</v>
      </c>
      <c r="M53" s="46">
        <f>SUM(H53:L53)</f>
        <v>0</v>
      </c>
    </row>
    <row r="54" spans="1:13" ht="18.75" x14ac:dyDescent="0.3">
      <c r="A54" s="204" t="s">
        <v>77</v>
      </c>
      <c r="B54" s="204"/>
      <c r="C54" s="204"/>
      <c r="D54" s="23"/>
      <c r="E54" s="23"/>
      <c r="F54" s="23"/>
      <c r="G54" s="23"/>
      <c r="H54" s="47">
        <v>0</v>
      </c>
      <c r="I54" s="46">
        <v>0</v>
      </c>
      <c r="J54" s="46">
        <v>0</v>
      </c>
      <c r="K54" s="46">
        <v>0</v>
      </c>
      <c r="L54" s="46">
        <v>0</v>
      </c>
      <c r="M54" s="46">
        <f>SUM(H54:L54)</f>
        <v>0</v>
      </c>
    </row>
    <row r="55" spans="1:13" ht="18.75" x14ac:dyDescent="0.3">
      <c r="A55" s="204" t="s">
        <v>78</v>
      </c>
      <c r="B55" s="204"/>
      <c r="C55" s="204"/>
      <c r="D55" s="23"/>
      <c r="E55" s="23"/>
      <c r="F55" s="23"/>
      <c r="G55" s="23"/>
      <c r="H55" s="47">
        <v>0</v>
      </c>
      <c r="I55" s="46">
        <v>0</v>
      </c>
      <c r="J55" s="46">
        <v>0</v>
      </c>
      <c r="K55" s="46">
        <v>0</v>
      </c>
      <c r="L55" s="46">
        <v>0</v>
      </c>
      <c r="M55" s="46">
        <f>SUM(H55:L55)</f>
        <v>0</v>
      </c>
    </row>
    <row r="56" spans="1:13" ht="18.75" x14ac:dyDescent="0.3">
      <c r="A56" s="204" t="s">
        <v>153</v>
      </c>
      <c r="B56" s="204"/>
      <c r="C56" s="204"/>
      <c r="D56" s="23"/>
      <c r="E56" s="23"/>
      <c r="F56" s="23"/>
      <c r="G56" s="23"/>
      <c r="H56" s="47">
        <v>0</v>
      </c>
      <c r="I56" s="46">
        <v>0</v>
      </c>
      <c r="J56" s="46">
        <v>0</v>
      </c>
      <c r="K56" s="46">
        <v>0</v>
      </c>
      <c r="L56" s="46">
        <v>0</v>
      </c>
      <c r="M56" s="46">
        <f>SUM(H56:L56)</f>
        <v>0</v>
      </c>
    </row>
    <row r="57" spans="1:13" ht="18.75" x14ac:dyDescent="0.3">
      <c r="A57" s="204" t="s">
        <v>154</v>
      </c>
      <c r="B57" s="204"/>
      <c r="C57" s="204"/>
      <c r="D57" s="23"/>
      <c r="E57" s="23"/>
      <c r="F57" s="23"/>
      <c r="G57" s="23"/>
      <c r="H57" s="47">
        <v>0</v>
      </c>
      <c r="I57" s="46">
        <v>0</v>
      </c>
      <c r="J57" s="46">
        <v>0</v>
      </c>
      <c r="K57" s="46">
        <v>0</v>
      </c>
      <c r="L57" s="46">
        <v>0</v>
      </c>
      <c r="M57" s="46">
        <f>SUM(H57:L57)</f>
        <v>0</v>
      </c>
    </row>
    <row r="58" spans="1:13" ht="6.75" customHeight="1" x14ac:dyDescent="0.3">
      <c r="A58" s="56"/>
      <c r="B58" s="56"/>
      <c r="C58" s="56"/>
      <c r="D58" s="23"/>
      <c r="E58" s="23"/>
      <c r="F58" s="23"/>
      <c r="G58" s="23"/>
      <c r="H58" s="47"/>
      <c r="I58" s="47"/>
      <c r="J58" s="47"/>
      <c r="K58" s="47"/>
      <c r="L58" s="32"/>
      <c r="M58" s="46"/>
    </row>
    <row r="59" spans="1:13" s="7" customFormat="1" ht="18.75" x14ac:dyDescent="0.3">
      <c r="A59" s="206" t="s">
        <v>7</v>
      </c>
      <c r="B59" s="206"/>
      <c r="C59" s="206"/>
      <c r="D59" s="52"/>
      <c r="E59" s="52"/>
      <c r="F59" s="52"/>
      <c r="G59" s="52"/>
      <c r="H59" s="57">
        <f>SUM(H53:H58)</f>
        <v>0</v>
      </c>
      <c r="I59" s="57">
        <f t="shared" ref="I59:L59" si="11">SUM(I53:I58)</f>
        <v>0</v>
      </c>
      <c r="J59" s="57">
        <f t="shared" si="11"/>
        <v>0</v>
      </c>
      <c r="K59" s="57">
        <f t="shared" si="11"/>
        <v>0</v>
      </c>
      <c r="L59" s="57">
        <f t="shared" si="11"/>
        <v>0</v>
      </c>
      <c r="M59" s="58">
        <f>SUM(M53:M58)</f>
        <v>0</v>
      </c>
    </row>
    <row r="60" spans="1:13" ht="18.75" x14ac:dyDescent="0.3">
      <c r="A60" s="204"/>
      <c r="B60" s="204"/>
      <c r="C60" s="204"/>
      <c r="D60" s="23"/>
      <c r="E60" s="23"/>
      <c r="F60" s="23"/>
      <c r="G60" s="23"/>
      <c r="H60" s="47"/>
      <c r="I60" s="46"/>
      <c r="J60" s="46"/>
      <c r="K60" s="46"/>
      <c r="L60" s="46"/>
      <c r="M60" s="46"/>
    </row>
    <row r="61" spans="1:13" ht="18.75" x14ac:dyDescent="0.3">
      <c r="A61" s="205" t="s">
        <v>203</v>
      </c>
      <c r="B61" s="204"/>
      <c r="C61" s="204"/>
      <c r="D61" s="23"/>
      <c r="E61" s="23"/>
      <c r="F61" s="23"/>
      <c r="G61" s="23"/>
      <c r="H61" s="47"/>
      <c r="I61" s="46"/>
      <c r="J61" s="46"/>
      <c r="K61" s="46"/>
      <c r="L61" s="46"/>
      <c r="M61" s="46"/>
    </row>
    <row r="62" spans="1:13" ht="18.75" x14ac:dyDescent="0.3">
      <c r="A62" s="204" t="s">
        <v>40</v>
      </c>
      <c r="B62" s="204"/>
      <c r="C62" s="204"/>
      <c r="D62" s="23"/>
      <c r="E62" s="23"/>
      <c r="F62" s="23"/>
      <c r="G62" s="32"/>
      <c r="H62" s="47">
        <f>SUMIFS('Travel Worksheet'!$D$5:$D$105,'Travel Worksheet'!$A$5:$A$105,1,'Travel Worksheet'!$B$5:$B$105,"Domestic Travel")</f>
        <v>0</v>
      </c>
      <c r="I62" s="47">
        <f>SUMIFS('Travel Worksheet'!$D$5:$D$105,'Travel Worksheet'!$A$5:$A$105,2,'Travel Worksheet'!$B$5:$B$105,"Domestic Travel")</f>
        <v>0</v>
      </c>
      <c r="J62" s="47">
        <f>SUMIFS('Travel Worksheet'!$D$5:$D$105,'Travel Worksheet'!$A$5:$A$105,3,'Travel Worksheet'!$B$5:$B$105,"Domestic Travel")</f>
        <v>0</v>
      </c>
      <c r="K62" s="47">
        <f>SUMIFS('Travel Worksheet'!$D$5:$D$105,'Travel Worksheet'!$A$5:$A$105,4,'Travel Worksheet'!$B$5:$B$105,"Domestic Travel")</f>
        <v>0</v>
      </c>
      <c r="L62" s="47">
        <f>SUMIFS('Travel Worksheet'!$D$5:$D$105,'Travel Worksheet'!$A$5:$A$105,5,'Travel Worksheet'!$B$5:$B$105,"Domestic Travel")</f>
        <v>0</v>
      </c>
      <c r="M62" s="34">
        <f>SUM(H62:L62)</f>
        <v>0</v>
      </c>
    </row>
    <row r="63" spans="1:13" ht="18.75" x14ac:dyDescent="0.3">
      <c r="A63" s="204" t="s">
        <v>41</v>
      </c>
      <c r="B63" s="204"/>
      <c r="C63" s="204"/>
      <c r="D63" s="23"/>
      <c r="E63" s="23"/>
      <c r="F63" s="23"/>
      <c r="G63" s="23"/>
      <c r="H63" s="47">
        <f>SUMIFS('Travel Worksheet'!$D$5:$D$105,'Travel Worksheet'!$A$5:$A$105,1,'Travel Worksheet'!$B$5:$B$105,"Foreign Travel")</f>
        <v>0</v>
      </c>
      <c r="I63" s="47">
        <f>SUMIFS('Travel Worksheet'!$D$5:$D$105,'Travel Worksheet'!$A$5:$A$105,2,'Travel Worksheet'!$B$5:$B$105,"Foreign Travel")</f>
        <v>0</v>
      </c>
      <c r="J63" s="47">
        <f>SUMIFS('Travel Worksheet'!$D$5:$D$105,'Travel Worksheet'!$A$5:$A$105,3,'Travel Worksheet'!$B$5:$B$105,"Foreign Travel")</f>
        <v>0</v>
      </c>
      <c r="K63" s="47">
        <f>SUMIFS('Travel Worksheet'!$D$5:$D$105,'Travel Worksheet'!$A$5:$A$105,4,'Travel Worksheet'!$B$5:$B$105,"Foreign Travel")</f>
        <v>0</v>
      </c>
      <c r="L63" s="47">
        <f>SUMIFS('Travel Worksheet'!$D$5:$D$105,'Travel Worksheet'!$A$5:$A$105,5,'Travel Worksheet'!$B$5:$B$105,"Foreign Travel")</f>
        <v>0</v>
      </c>
      <c r="M63" s="34">
        <f>SUM(H63:L63)</f>
        <v>0</v>
      </c>
    </row>
    <row r="64" spans="1:13" ht="6.75" customHeight="1" x14ac:dyDescent="0.3">
      <c r="A64" s="204"/>
      <c r="B64" s="204"/>
      <c r="C64" s="204"/>
      <c r="D64" s="23"/>
      <c r="E64" s="23"/>
      <c r="F64" s="23"/>
      <c r="G64" s="23"/>
      <c r="H64" s="47"/>
      <c r="I64" s="46"/>
      <c r="J64" s="46"/>
      <c r="K64" s="46"/>
      <c r="L64" s="46"/>
      <c r="M64" s="34"/>
    </row>
    <row r="65" spans="1:13" s="7" customFormat="1" ht="18.75" x14ac:dyDescent="0.3">
      <c r="A65" s="206" t="s">
        <v>9</v>
      </c>
      <c r="B65" s="206"/>
      <c r="C65" s="206"/>
      <c r="D65" s="52"/>
      <c r="E65" s="52"/>
      <c r="F65" s="52"/>
      <c r="G65" s="52"/>
      <c r="H65" s="57">
        <f t="shared" ref="H65:M65" si="12">SUM(H62:H64)</f>
        <v>0</v>
      </c>
      <c r="I65" s="57">
        <f t="shared" si="12"/>
        <v>0</v>
      </c>
      <c r="J65" s="57">
        <f t="shared" si="12"/>
        <v>0</v>
      </c>
      <c r="K65" s="57">
        <f t="shared" si="12"/>
        <v>0</v>
      </c>
      <c r="L65" s="57">
        <f t="shared" si="12"/>
        <v>0</v>
      </c>
      <c r="M65" s="54">
        <f t="shared" si="12"/>
        <v>0</v>
      </c>
    </row>
    <row r="66" spans="1:13" ht="18.75" x14ac:dyDescent="0.3">
      <c r="A66" s="204"/>
      <c r="B66" s="204"/>
      <c r="C66" s="204"/>
      <c r="D66" s="23"/>
      <c r="E66" s="23"/>
      <c r="F66" s="23"/>
      <c r="G66" s="23"/>
      <c r="H66" s="47"/>
      <c r="I66" s="46"/>
      <c r="J66" s="46"/>
      <c r="K66" s="46"/>
      <c r="L66" s="46"/>
      <c r="M66" s="34"/>
    </row>
    <row r="67" spans="1:13" ht="18.75" x14ac:dyDescent="0.3">
      <c r="A67" s="205" t="s">
        <v>202</v>
      </c>
      <c r="B67" s="204"/>
      <c r="C67" s="204"/>
      <c r="D67" s="23"/>
      <c r="E67" s="23"/>
      <c r="F67" s="23"/>
      <c r="G67" s="23"/>
      <c r="H67" s="47"/>
      <c r="I67" s="46"/>
      <c r="J67" s="46"/>
      <c r="K67" s="46"/>
      <c r="L67" s="46"/>
      <c r="M67" s="34"/>
    </row>
    <row r="68" spans="1:13" ht="18.75" x14ac:dyDescent="0.3">
      <c r="A68" s="204" t="s">
        <v>204</v>
      </c>
      <c r="B68" s="204"/>
      <c r="C68" s="204"/>
      <c r="D68" s="23"/>
      <c r="E68" s="23"/>
      <c r="F68" s="23"/>
      <c r="G68" s="23"/>
      <c r="H68" s="47">
        <f>'Supplies Worksheet'!H3</f>
        <v>0</v>
      </c>
      <c r="I68" s="47">
        <f>'Supplies Worksheet'!I3</f>
        <v>0</v>
      </c>
      <c r="J68" s="47">
        <f>'Supplies Worksheet'!J3</f>
        <v>0</v>
      </c>
      <c r="K68" s="47">
        <f>'Supplies Worksheet'!K3</f>
        <v>0</v>
      </c>
      <c r="L68" s="47">
        <f>'Supplies Worksheet'!L3</f>
        <v>0</v>
      </c>
      <c r="M68" s="34">
        <f>SUM(H68:L68)</f>
        <v>0</v>
      </c>
    </row>
    <row r="69" spans="1:13" ht="18.75" x14ac:dyDescent="0.3">
      <c r="A69" s="204" t="s">
        <v>42</v>
      </c>
      <c r="B69" s="204"/>
      <c r="C69" s="204"/>
      <c r="D69" s="23"/>
      <c r="E69" s="23"/>
      <c r="F69" s="23"/>
      <c r="G69" s="23"/>
      <c r="H69" s="47">
        <f>'Supplies Worksheet'!H4</f>
        <v>0</v>
      </c>
      <c r="I69" s="47">
        <f>'Supplies Worksheet'!I4</f>
        <v>0</v>
      </c>
      <c r="J69" s="47">
        <f>'Supplies Worksheet'!J4</f>
        <v>0</v>
      </c>
      <c r="K69" s="47">
        <f>'Supplies Worksheet'!K4</f>
        <v>0</v>
      </c>
      <c r="L69" s="47">
        <f>'Supplies Worksheet'!L4</f>
        <v>0</v>
      </c>
      <c r="M69" s="34">
        <f>SUM(H69:L69)</f>
        <v>0</v>
      </c>
    </row>
    <row r="70" spans="1:13" ht="18.75" x14ac:dyDescent="0.3">
      <c r="A70" s="204" t="s">
        <v>192</v>
      </c>
      <c r="B70" s="204"/>
      <c r="C70" s="204"/>
      <c r="D70" s="23"/>
      <c r="E70" s="23"/>
      <c r="F70" s="23"/>
      <c r="G70" s="23"/>
      <c r="H70" s="47">
        <f>'Supplies Worksheet'!H5</f>
        <v>0</v>
      </c>
      <c r="I70" s="47">
        <f>'Supplies Worksheet'!I5</f>
        <v>0</v>
      </c>
      <c r="J70" s="47">
        <f>'Supplies Worksheet'!J5</f>
        <v>0</v>
      </c>
      <c r="K70" s="47">
        <f>'Supplies Worksheet'!K5</f>
        <v>0</v>
      </c>
      <c r="L70" s="47">
        <f>'Supplies Worksheet'!L5</f>
        <v>0</v>
      </c>
      <c r="M70" s="34">
        <f>SUM(H70:L70)</f>
        <v>0</v>
      </c>
    </row>
    <row r="71" spans="1:13" ht="6.75" customHeight="1" x14ac:dyDescent="0.3">
      <c r="A71" s="204"/>
      <c r="B71" s="204"/>
      <c r="C71" s="204"/>
      <c r="D71" s="23"/>
      <c r="E71" s="23"/>
      <c r="F71" s="23"/>
      <c r="G71" s="23"/>
      <c r="H71" s="47"/>
      <c r="I71" s="46"/>
      <c r="J71" s="46"/>
      <c r="K71" s="46"/>
      <c r="L71" s="46"/>
      <c r="M71" s="34"/>
    </row>
    <row r="72" spans="1:13" s="7" customFormat="1" ht="18.75" x14ac:dyDescent="0.3">
      <c r="A72" s="206" t="s">
        <v>13</v>
      </c>
      <c r="B72" s="206"/>
      <c r="C72" s="206"/>
      <c r="D72" s="52"/>
      <c r="E72" s="52"/>
      <c r="F72" s="52"/>
      <c r="G72" s="52"/>
      <c r="H72" s="57">
        <f>SUM(H68:H71)</f>
        <v>0</v>
      </c>
      <c r="I72" s="57">
        <f t="shared" ref="I72:L72" si="13">SUM(I68:I71)</f>
        <v>0</v>
      </c>
      <c r="J72" s="57">
        <f t="shared" si="13"/>
        <v>0</v>
      </c>
      <c r="K72" s="57">
        <f t="shared" si="13"/>
        <v>0</v>
      </c>
      <c r="L72" s="57">
        <f t="shared" si="13"/>
        <v>0</v>
      </c>
      <c r="M72" s="54">
        <f>SUM(M68:M71)</f>
        <v>0</v>
      </c>
    </row>
    <row r="73" spans="1:13" s="7" customFormat="1" ht="18.75" x14ac:dyDescent="0.3">
      <c r="A73" s="205"/>
      <c r="B73" s="204"/>
      <c r="C73" s="204"/>
      <c r="D73" s="52"/>
      <c r="E73" s="52"/>
      <c r="F73" s="52"/>
      <c r="G73" s="52"/>
      <c r="H73" s="57"/>
      <c r="I73" s="58"/>
      <c r="J73" s="58"/>
      <c r="K73" s="58"/>
      <c r="L73" s="58"/>
      <c r="M73" s="54"/>
    </row>
    <row r="74" spans="1:13" s="7" customFormat="1" ht="18.75" x14ac:dyDescent="0.3">
      <c r="A74" s="207" t="s">
        <v>205</v>
      </c>
      <c r="B74" s="207"/>
      <c r="C74" s="207"/>
      <c r="D74" s="52"/>
      <c r="E74" s="52"/>
      <c r="F74" s="52"/>
      <c r="G74" s="52"/>
      <c r="H74" s="57"/>
      <c r="I74" s="58"/>
      <c r="J74" s="58"/>
      <c r="K74" s="58"/>
      <c r="L74" s="58"/>
      <c r="M74" s="54"/>
    </row>
    <row r="75" spans="1:13" s="7" customFormat="1" ht="18.75" x14ac:dyDescent="0.3">
      <c r="A75" s="204" t="s">
        <v>19</v>
      </c>
      <c r="B75" s="204"/>
      <c r="C75" s="204"/>
      <c r="D75" s="52"/>
      <c r="E75" s="52"/>
      <c r="F75" s="52"/>
      <c r="G75" s="52"/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34">
        <f>SUM(H75:L75)</f>
        <v>0</v>
      </c>
    </row>
    <row r="76" spans="1:13" s="7" customFormat="1" ht="18.75" x14ac:dyDescent="0.3">
      <c r="A76" s="204" t="s">
        <v>20</v>
      </c>
      <c r="B76" s="204"/>
      <c r="C76" s="204"/>
      <c r="D76" s="52"/>
      <c r="E76" s="52"/>
      <c r="F76" s="52"/>
      <c r="G76" s="52"/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34">
        <f>SUM(H76:L76)</f>
        <v>0</v>
      </c>
    </row>
    <row r="77" spans="1:13" s="7" customFormat="1" ht="18.75" x14ac:dyDescent="0.3">
      <c r="A77" s="204" t="s">
        <v>21</v>
      </c>
      <c r="B77" s="204"/>
      <c r="C77" s="204"/>
      <c r="D77" s="52"/>
      <c r="E77" s="52"/>
      <c r="F77" s="52"/>
      <c r="G77" s="52"/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34">
        <f>SUM(H77:L77)</f>
        <v>0</v>
      </c>
    </row>
    <row r="78" spans="1:13" s="7" customFormat="1" ht="18.75" x14ac:dyDescent="0.3">
      <c r="A78" s="204" t="s">
        <v>73</v>
      </c>
      <c r="B78" s="204"/>
      <c r="C78" s="204"/>
      <c r="D78" s="52"/>
      <c r="E78" s="52"/>
      <c r="F78" s="52"/>
      <c r="G78" s="52"/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34">
        <f>SUM(H78:L78)</f>
        <v>0</v>
      </c>
    </row>
    <row r="79" spans="1:13" s="7" customFormat="1" ht="6.75" customHeight="1" x14ac:dyDescent="0.3">
      <c r="A79" s="205"/>
      <c r="B79" s="204"/>
      <c r="C79" s="204"/>
      <c r="D79" s="52"/>
      <c r="E79" s="52"/>
      <c r="F79" s="52"/>
      <c r="G79" s="52"/>
      <c r="H79" s="57"/>
      <c r="I79" s="58"/>
      <c r="J79" s="58"/>
      <c r="K79" s="58"/>
      <c r="L79" s="58"/>
      <c r="M79" s="54"/>
    </row>
    <row r="80" spans="1:13" s="7" customFormat="1" ht="18.75" x14ac:dyDescent="0.3">
      <c r="A80" s="206" t="s">
        <v>22</v>
      </c>
      <c r="B80" s="206"/>
      <c r="C80" s="206"/>
      <c r="D80" s="52"/>
      <c r="E80" s="52"/>
      <c r="F80" s="52"/>
      <c r="G80" s="52"/>
      <c r="H80" s="57">
        <f>SUM(H75:H79)</f>
        <v>0</v>
      </c>
      <c r="I80" s="57">
        <f t="shared" ref="I80:L80" si="14">SUM(I75:I79)</f>
        <v>0</v>
      </c>
      <c r="J80" s="57">
        <f t="shared" si="14"/>
        <v>0</v>
      </c>
      <c r="K80" s="57">
        <f t="shared" si="14"/>
        <v>0</v>
      </c>
      <c r="L80" s="57">
        <f t="shared" si="14"/>
        <v>0</v>
      </c>
      <c r="M80" s="54">
        <f>SUM(M75:M79)</f>
        <v>0</v>
      </c>
    </row>
    <row r="81" spans="1:14" ht="18.75" x14ac:dyDescent="0.3">
      <c r="A81" s="204"/>
      <c r="B81" s="204"/>
      <c r="C81" s="204"/>
      <c r="D81" s="23"/>
      <c r="E81" s="23"/>
      <c r="F81" s="23"/>
      <c r="G81" s="23"/>
      <c r="H81" s="47"/>
      <c r="I81" s="46"/>
      <c r="J81" s="46"/>
      <c r="K81" s="46"/>
      <c r="L81" s="46"/>
      <c r="M81" s="34"/>
    </row>
    <row r="82" spans="1:14" ht="18.75" x14ac:dyDescent="0.3">
      <c r="A82" s="205" t="s">
        <v>148</v>
      </c>
      <c r="B82" s="204"/>
      <c r="C82" s="204"/>
      <c r="D82" s="23"/>
      <c r="E82" s="23"/>
      <c r="F82" s="23"/>
      <c r="G82" s="23"/>
      <c r="H82" s="47"/>
      <c r="I82" s="46"/>
      <c r="J82" s="46"/>
      <c r="K82" s="46"/>
      <c r="L82" s="46"/>
      <c r="M82" s="34"/>
    </row>
    <row r="83" spans="1:14" ht="18.75" x14ac:dyDescent="0.3">
      <c r="A83" s="204" t="s">
        <v>14</v>
      </c>
      <c r="B83" s="204"/>
      <c r="C83" s="204"/>
      <c r="D83" s="23"/>
      <c r="E83" s="23"/>
      <c r="F83" s="23"/>
      <c r="G83" s="23"/>
      <c r="H83" s="47">
        <v>0</v>
      </c>
      <c r="I83" s="46">
        <v>0</v>
      </c>
      <c r="J83" s="46">
        <v>0</v>
      </c>
      <c r="K83" s="46">
        <v>0</v>
      </c>
      <c r="L83" s="46">
        <v>0</v>
      </c>
      <c r="M83" s="34">
        <f>SUM(H83:L83)</f>
        <v>0</v>
      </c>
    </row>
    <row r="84" spans="1:14" ht="18.75" x14ac:dyDescent="0.3">
      <c r="A84" s="204" t="s">
        <v>25</v>
      </c>
      <c r="B84" s="204"/>
      <c r="C84" s="204"/>
      <c r="D84" s="23"/>
      <c r="E84" s="23"/>
      <c r="F84" s="23"/>
      <c r="G84" s="23"/>
      <c r="H84" s="47">
        <v>0</v>
      </c>
      <c r="I84" s="46">
        <v>0</v>
      </c>
      <c r="J84" s="46">
        <v>0</v>
      </c>
      <c r="K84" s="46">
        <v>0</v>
      </c>
      <c r="L84" s="46">
        <v>0</v>
      </c>
      <c r="M84" s="34">
        <f>SUM(H84:L84)</f>
        <v>0</v>
      </c>
    </row>
    <row r="85" spans="1:14" ht="6.75" customHeight="1" x14ac:dyDescent="0.3">
      <c r="A85" s="204"/>
      <c r="B85" s="204"/>
      <c r="C85" s="204"/>
      <c r="D85" s="23"/>
      <c r="E85" s="23"/>
      <c r="F85" s="23"/>
      <c r="G85" s="23"/>
      <c r="H85" s="47"/>
      <c r="I85" s="46"/>
      <c r="J85" s="46"/>
      <c r="K85" s="46"/>
      <c r="L85" s="46"/>
      <c r="M85" s="34"/>
    </row>
    <row r="86" spans="1:14" s="7" customFormat="1" ht="18.75" x14ac:dyDescent="0.3">
      <c r="A86" s="206" t="s">
        <v>15</v>
      </c>
      <c r="B86" s="206"/>
      <c r="C86" s="206"/>
      <c r="D86" s="52"/>
      <c r="E86" s="52"/>
      <c r="F86" s="52"/>
      <c r="G86" s="52"/>
      <c r="H86" s="57">
        <f t="shared" ref="H86:M86" si="15">SUM(H83:H85)</f>
        <v>0</v>
      </c>
      <c r="I86" s="57">
        <f t="shared" si="15"/>
        <v>0</v>
      </c>
      <c r="J86" s="57">
        <f t="shared" si="15"/>
        <v>0</v>
      </c>
      <c r="K86" s="57">
        <f t="shared" si="15"/>
        <v>0</v>
      </c>
      <c r="L86" s="57">
        <f t="shared" si="15"/>
        <v>0</v>
      </c>
      <c r="M86" s="54">
        <f t="shared" si="15"/>
        <v>0</v>
      </c>
    </row>
    <row r="87" spans="1:14" ht="18.75" x14ac:dyDescent="0.3">
      <c r="A87" s="204"/>
      <c r="B87" s="204"/>
      <c r="C87" s="204"/>
      <c r="D87" s="23"/>
      <c r="E87" s="23"/>
      <c r="F87" s="23"/>
      <c r="G87" s="23"/>
      <c r="H87" s="47"/>
      <c r="I87" s="46"/>
      <c r="J87" s="46"/>
      <c r="K87" s="46"/>
      <c r="L87" s="46"/>
      <c r="M87" s="34"/>
    </row>
    <row r="88" spans="1:14" ht="18.75" x14ac:dyDescent="0.3">
      <c r="A88" s="205" t="s">
        <v>142</v>
      </c>
      <c r="B88" s="204"/>
      <c r="C88" s="204"/>
      <c r="D88" s="23"/>
      <c r="E88" s="23"/>
      <c r="F88" s="23"/>
      <c r="G88" s="23"/>
      <c r="H88" s="47"/>
      <c r="I88" s="46"/>
      <c r="J88" s="46"/>
      <c r="K88" s="46"/>
      <c r="L88" s="46"/>
      <c r="M88" s="34"/>
    </row>
    <row r="89" spans="1:14" ht="18.75" x14ac:dyDescent="0.3">
      <c r="A89" s="190" t="s">
        <v>162</v>
      </c>
      <c r="B89" s="191"/>
      <c r="C89" s="191"/>
      <c r="D89" s="67"/>
      <c r="E89" s="67"/>
      <c r="F89" s="67"/>
      <c r="G89" s="67"/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34">
        <f t="shared" ref="M89:M98" si="16">SUM(H89:L89)</f>
        <v>0</v>
      </c>
      <c r="N89" s="16"/>
    </row>
    <row r="90" spans="1:14" ht="19.5" thickBot="1" x14ac:dyDescent="0.35">
      <c r="A90" s="188" t="s">
        <v>163</v>
      </c>
      <c r="B90" s="189"/>
      <c r="C90" s="189"/>
      <c r="D90" s="62"/>
      <c r="E90" s="62"/>
      <c r="F90" s="62"/>
      <c r="G90" s="62"/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4">
        <f t="shared" si="16"/>
        <v>0</v>
      </c>
      <c r="N90" s="16"/>
    </row>
    <row r="91" spans="1:14" ht="18.75" x14ac:dyDescent="0.3">
      <c r="A91" s="190" t="s">
        <v>162</v>
      </c>
      <c r="B91" s="191"/>
      <c r="C91" s="191"/>
      <c r="D91" s="23"/>
      <c r="E91" s="23"/>
      <c r="F91" s="23"/>
      <c r="G91" s="23"/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34">
        <f t="shared" si="16"/>
        <v>0</v>
      </c>
      <c r="N91" s="16"/>
    </row>
    <row r="92" spans="1:14" ht="19.5" thickBot="1" x14ac:dyDescent="0.35">
      <c r="A92" s="188" t="s">
        <v>163</v>
      </c>
      <c r="B92" s="189"/>
      <c r="C92" s="189"/>
      <c r="D92" s="23"/>
      <c r="E92" s="23"/>
      <c r="F92" s="23"/>
      <c r="G92" s="23"/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34">
        <f t="shared" si="16"/>
        <v>0</v>
      </c>
      <c r="N92" s="16"/>
    </row>
    <row r="93" spans="1:14" ht="18.75" x14ac:dyDescent="0.3">
      <c r="A93" s="190" t="s">
        <v>162</v>
      </c>
      <c r="B93" s="191"/>
      <c r="C93" s="191"/>
      <c r="D93" s="59"/>
      <c r="E93" s="59"/>
      <c r="F93" s="59"/>
      <c r="G93" s="59"/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1">
        <f t="shared" si="16"/>
        <v>0</v>
      </c>
      <c r="N93" s="16"/>
    </row>
    <row r="94" spans="1:14" ht="19.5" thickBot="1" x14ac:dyDescent="0.35">
      <c r="A94" s="188" t="s">
        <v>163</v>
      </c>
      <c r="B94" s="189"/>
      <c r="C94" s="189"/>
      <c r="D94" s="62"/>
      <c r="E94" s="62"/>
      <c r="F94" s="62"/>
      <c r="G94" s="62"/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4">
        <f t="shared" si="16"/>
        <v>0</v>
      </c>
      <c r="N94" s="16"/>
    </row>
    <row r="95" spans="1:14" ht="18.75" hidden="1" x14ac:dyDescent="0.3">
      <c r="A95" s="190" t="s">
        <v>162</v>
      </c>
      <c r="B95" s="191"/>
      <c r="C95" s="191"/>
      <c r="D95" s="23"/>
      <c r="E95" s="23"/>
      <c r="F95" s="23"/>
      <c r="G95" s="23"/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34">
        <f t="shared" si="16"/>
        <v>0</v>
      </c>
      <c r="N95" s="16"/>
    </row>
    <row r="96" spans="1:14" ht="19.5" hidden="1" thickBot="1" x14ac:dyDescent="0.35">
      <c r="A96" s="188" t="s">
        <v>163</v>
      </c>
      <c r="B96" s="189"/>
      <c r="C96" s="189"/>
      <c r="D96" s="23"/>
      <c r="E96" s="23"/>
      <c r="F96" s="23"/>
      <c r="G96" s="23"/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34">
        <f t="shared" si="16"/>
        <v>0</v>
      </c>
      <c r="N96" s="16"/>
    </row>
    <row r="97" spans="1:14" ht="18.75" hidden="1" x14ac:dyDescent="0.3">
      <c r="A97" s="190" t="s">
        <v>162</v>
      </c>
      <c r="B97" s="191"/>
      <c r="C97" s="191"/>
      <c r="D97" s="59"/>
      <c r="E97" s="59"/>
      <c r="F97" s="59"/>
      <c r="G97" s="59"/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1">
        <f t="shared" si="16"/>
        <v>0</v>
      </c>
      <c r="N97" s="16"/>
    </row>
    <row r="98" spans="1:14" ht="19.5" hidden="1" thickBot="1" x14ac:dyDescent="0.35">
      <c r="A98" s="188" t="s">
        <v>163</v>
      </c>
      <c r="B98" s="189"/>
      <c r="C98" s="189"/>
      <c r="D98" s="62"/>
      <c r="E98" s="62"/>
      <c r="F98" s="62"/>
      <c r="G98" s="62"/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4">
        <f t="shared" si="16"/>
        <v>0</v>
      </c>
      <c r="N98" s="16"/>
    </row>
    <row r="99" spans="1:14" ht="18.75" hidden="1" x14ac:dyDescent="0.3">
      <c r="A99" s="190" t="s">
        <v>162</v>
      </c>
      <c r="B99" s="191"/>
      <c r="C99" s="191"/>
      <c r="D99" s="67"/>
      <c r="E99" s="67"/>
      <c r="F99" s="67"/>
      <c r="G99" s="67"/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34">
        <f t="shared" ref="M99:M108" si="17">SUM(H99:L99)</f>
        <v>0</v>
      </c>
      <c r="N99" s="16"/>
    </row>
    <row r="100" spans="1:14" ht="19.5" hidden="1" thickBot="1" x14ac:dyDescent="0.35">
      <c r="A100" s="188" t="s">
        <v>163</v>
      </c>
      <c r="B100" s="189"/>
      <c r="C100" s="189"/>
      <c r="D100" s="62"/>
      <c r="E100" s="62"/>
      <c r="F100" s="62"/>
      <c r="G100" s="62"/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4">
        <f t="shared" si="17"/>
        <v>0</v>
      </c>
      <c r="N100" s="16"/>
    </row>
    <row r="101" spans="1:14" ht="18.75" hidden="1" x14ac:dyDescent="0.3">
      <c r="A101" s="190" t="s">
        <v>162</v>
      </c>
      <c r="B101" s="191"/>
      <c r="C101" s="191"/>
      <c r="D101" s="23"/>
      <c r="E101" s="23"/>
      <c r="F101" s="23"/>
      <c r="G101" s="23"/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34">
        <f t="shared" si="17"/>
        <v>0</v>
      </c>
      <c r="N101" s="16"/>
    </row>
    <row r="102" spans="1:14" ht="19.5" hidden="1" thickBot="1" x14ac:dyDescent="0.35">
      <c r="A102" s="188" t="s">
        <v>163</v>
      </c>
      <c r="B102" s="189"/>
      <c r="C102" s="189"/>
      <c r="D102" s="23"/>
      <c r="E102" s="23"/>
      <c r="F102" s="23"/>
      <c r="G102" s="23"/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34">
        <f t="shared" si="17"/>
        <v>0</v>
      </c>
      <c r="N102" s="16"/>
    </row>
    <row r="103" spans="1:14" ht="18.75" hidden="1" x14ac:dyDescent="0.3">
      <c r="A103" s="190" t="s">
        <v>162</v>
      </c>
      <c r="B103" s="191"/>
      <c r="C103" s="191"/>
      <c r="D103" s="59"/>
      <c r="E103" s="59"/>
      <c r="F103" s="59"/>
      <c r="G103" s="59"/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1">
        <f t="shared" si="17"/>
        <v>0</v>
      </c>
      <c r="N103" s="16"/>
    </row>
    <row r="104" spans="1:14" ht="19.5" hidden="1" thickBot="1" x14ac:dyDescent="0.35">
      <c r="A104" s="188" t="s">
        <v>163</v>
      </c>
      <c r="B104" s="189"/>
      <c r="C104" s="189"/>
      <c r="D104" s="62"/>
      <c r="E104" s="62"/>
      <c r="F104" s="62"/>
      <c r="G104" s="62"/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4">
        <f t="shared" si="17"/>
        <v>0</v>
      </c>
      <c r="N104" s="16"/>
    </row>
    <row r="105" spans="1:14" ht="18.75" hidden="1" x14ac:dyDescent="0.3">
      <c r="A105" s="190" t="s">
        <v>162</v>
      </c>
      <c r="B105" s="191"/>
      <c r="C105" s="191"/>
      <c r="D105" s="23"/>
      <c r="E105" s="23"/>
      <c r="F105" s="23"/>
      <c r="G105" s="23"/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34">
        <f t="shared" si="17"/>
        <v>0</v>
      </c>
      <c r="N105" s="16"/>
    </row>
    <row r="106" spans="1:14" ht="19.5" hidden="1" thickBot="1" x14ac:dyDescent="0.35">
      <c r="A106" s="188" t="s">
        <v>163</v>
      </c>
      <c r="B106" s="189"/>
      <c r="C106" s="189"/>
      <c r="D106" s="23"/>
      <c r="E106" s="23"/>
      <c r="F106" s="23"/>
      <c r="G106" s="23"/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34">
        <f t="shared" si="17"/>
        <v>0</v>
      </c>
      <c r="N106" s="16"/>
    </row>
    <row r="107" spans="1:14" ht="18.75" hidden="1" x14ac:dyDescent="0.3">
      <c r="A107" s="190" t="s">
        <v>162</v>
      </c>
      <c r="B107" s="191"/>
      <c r="C107" s="191"/>
      <c r="D107" s="59"/>
      <c r="E107" s="59"/>
      <c r="F107" s="59"/>
      <c r="G107" s="59"/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1">
        <f t="shared" si="17"/>
        <v>0</v>
      </c>
      <c r="N107" s="16"/>
    </row>
    <row r="108" spans="1:14" ht="19.5" hidden="1" thickBot="1" x14ac:dyDescent="0.35">
      <c r="A108" s="188" t="s">
        <v>163</v>
      </c>
      <c r="B108" s="189"/>
      <c r="C108" s="189"/>
      <c r="D108" s="62"/>
      <c r="E108" s="62"/>
      <c r="F108" s="62"/>
      <c r="G108" s="62"/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4">
        <f t="shared" si="17"/>
        <v>0</v>
      </c>
      <c r="N108" s="16"/>
    </row>
    <row r="109" spans="1:14" ht="18.75" hidden="1" x14ac:dyDescent="0.3">
      <c r="A109" s="190" t="s">
        <v>162</v>
      </c>
      <c r="B109" s="191"/>
      <c r="C109" s="191"/>
      <c r="D109" s="67"/>
      <c r="E109" s="67"/>
      <c r="F109" s="67"/>
      <c r="G109" s="67"/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34">
        <f t="shared" ref="M109:M118" si="18">SUM(H109:L109)</f>
        <v>0</v>
      </c>
      <c r="N109" s="16"/>
    </row>
    <row r="110" spans="1:14" ht="19.5" hidden="1" thickBot="1" x14ac:dyDescent="0.35">
      <c r="A110" s="188" t="s">
        <v>163</v>
      </c>
      <c r="B110" s="189"/>
      <c r="C110" s="189"/>
      <c r="D110" s="62"/>
      <c r="E110" s="62"/>
      <c r="F110" s="62"/>
      <c r="G110" s="62"/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4">
        <f t="shared" si="18"/>
        <v>0</v>
      </c>
      <c r="N110" s="16"/>
    </row>
    <row r="111" spans="1:14" ht="18.75" hidden="1" x14ac:dyDescent="0.3">
      <c r="A111" s="190" t="s">
        <v>162</v>
      </c>
      <c r="B111" s="191"/>
      <c r="C111" s="191"/>
      <c r="D111" s="23"/>
      <c r="E111" s="23"/>
      <c r="F111" s="23"/>
      <c r="G111" s="23"/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34">
        <f t="shared" si="18"/>
        <v>0</v>
      </c>
      <c r="N111" s="16"/>
    </row>
    <row r="112" spans="1:14" ht="19.5" hidden="1" thickBot="1" x14ac:dyDescent="0.35">
      <c r="A112" s="188" t="s">
        <v>163</v>
      </c>
      <c r="B112" s="189"/>
      <c r="C112" s="189"/>
      <c r="D112" s="23"/>
      <c r="E112" s="23"/>
      <c r="F112" s="23"/>
      <c r="G112" s="23"/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34">
        <f t="shared" si="18"/>
        <v>0</v>
      </c>
      <c r="N112" s="16"/>
    </row>
    <row r="113" spans="1:14" ht="18.75" hidden="1" x14ac:dyDescent="0.3">
      <c r="A113" s="190" t="s">
        <v>162</v>
      </c>
      <c r="B113" s="191"/>
      <c r="C113" s="191"/>
      <c r="D113" s="59"/>
      <c r="E113" s="59"/>
      <c r="F113" s="59"/>
      <c r="G113" s="59"/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1">
        <f t="shared" si="18"/>
        <v>0</v>
      </c>
      <c r="N113" s="16"/>
    </row>
    <row r="114" spans="1:14" ht="19.5" hidden="1" thickBot="1" x14ac:dyDescent="0.35">
      <c r="A114" s="188" t="s">
        <v>163</v>
      </c>
      <c r="B114" s="189"/>
      <c r="C114" s="189"/>
      <c r="D114" s="62"/>
      <c r="E114" s="62"/>
      <c r="F114" s="62"/>
      <c r="G114" s="62"/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4">
        <f t="shared" si="18"/>
        <v>0</v>
      </c>
      <c r="N114" s="16"/>
    </row>
    <row r="115" spans="1:14" ht="18.75" hidden="1" x14ac:dyDescent="0.3">
      <c r="A115" s="190" t="s">
        <v>162</v>
      </c>
      <c r="B115" s="191"/>
      <c r="C115" s="191"/>
      <c r="D115" s="23"/>
      <c r="E115" s="23"/>
      <c r="F115" s="23"/>
      <c r="G115" s="23"/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34">
        <f t="shared" si="18"/>
        <v>0</v>
      </c>
      <c r="N115" s="16"/>
    </row>
    <row r="116" spans="1:14" ht="19.5" hidden="1" thickBot="1" x14ac:dyDescent="0.35">
      <c r="A116" s="188" t="s">
        <v>163</v>
      </c>
      <c r="B116" s="189"/>
      <c r="C116" s="189"/>
      <c r="D116" s="23"/>
      <c r="E116" s="23"/>
      <c r="F116" s="23"/>
      <c r="G116" s="23"/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34">
        <f t="shared" si="18"/>
        <v>0</v>
      </c>
      <c r="N116" s="16"/>
    </row>
    <row r="117" spans="1:14" ht="18.75" hidden="1" x14ac:dyDescent="0.3">
      <c r="A117" s="190" t="s">
        <v>162</v>
      </c>
      <c r="B117" s="191"/>
      <c r="C117" s="191"/>
      <c r="D117" s="59"/>
      <c r="E117" s="59"/>
      <c r="F117" s="59"/>
      <c r="G117" s="59"/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1">
        <f t="shared" si="18"/>
        <v>0</v>
      </c>
      <c r="N117" s="16"/>
    </row>
    <row r="118" spans="1:14" ht="19.5" hidden="1" thickBot="1" x14ac:dyDescent="0.35">
      <c r="A118" s="188" t="s">
        <v>163</v>
      </c>
      <c r="B118" s="189"/>
      <c r="C118" s="189"/>
      <c r="D118" s="62"/>
      <c r="E118" s="62"/>
      <c r="F118" s="62"/>
      <c r="G118" s="62"/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4">
        <f t="shared" si="18"/>
        <v>0</v>
      </c>
      <c r="N118" s="16"/>
    </row>
    <row r="119" spans="1:14" ht="6" customHeight="1" x14ac:dyDescent="0.3">
      <c r="A119" s="204"/>
      <c r="B119" s="204"/>
      <c r="C119" s="204"/>
      <c r="D119" s="23"/>
      <c r="E119" s="23"/>
      <c r="F119" s="23"/>
      <c r="G119" s="23"/>
      <c r="H119" s="47"/>
      <c r="I119" s="46"/>
      <c r="J119" s="46"/>
      <c r="K119" s="46"/>
      <c r="L119" s="46"/>
      <c r="M119" s="34"/>
    </row>
    <row r="120" spans="1:14" s="7" customFormat="1" ht="18.75" x14ac:dyDescent="0.3">
      <c r="A120" s="206" t="s">
        <v>71</v>
      </c>
      <c r="B120" s="206"/>
      <c r="C120" s="206"/>
      <c r="D120" s="52"/>
      <c r="E120" s="52"/>
      <c r="F120" s="52"/>
      <c r="G120" s="52"/>
      <c r="H120" s="57">
        <f>SUM(H89:H119)</f>
        <v>0</v>
      </c>
      <c r="I120" s="57">
        <f t="shared" ref="I120:M120" si="19">SUM(I89:I119)</f>
        <v>0</v>
      </c>
      <c r="J120" s="57">
        <f t="shared" si="19"/>
        <v>0</v>
      </c>
      <c r="K120" s="57">
        <f t="shared" si="19"/>
        <v>0</v>
      </c>
      <c r="L120" s="57">
        <f t="shared" si="19"/>
        <v>0</v>
      </c>
      <c r="M120" s="58">
        <f t="shared" si="19"/>
        <v>0</v>
      </c>
    </row>
    <row r="121" spans="1:14" ht="18.75" x14ac:dyDescent="0.3">
      <c r="A121" s="204"/>
      <c r="B121" s="204"/>
      <c r="C121" s="204"/>
      <c r="D121" s="23"/>
      <c r="E121" s="23"/>
      <c r="F121" s="23"/>
      <c r="G121" s="23"/>
      <c r="H121" s="47"/>
      <c r="I121" s="46"/>
      <c r="J121" s="46"/>
      <c r="K121" s="46"/>
      <c r="L121" s="46"/>
      <c r="M121" s="34"/>
    </row>
    <row r="122" spans="1:14" ht="18.75" x14ac:dyDescent="0.3">
      <c r="A122" s="205" t="s">
        <v>149</v>
      </c>
      <c r="B122" s="204"/>
      <c r="C122" s="204"/>
      <c r="D122" s="23"/>
      <c r="E122" s="23"/>
      <c r="F122" s="23"/>
      <c r="G122" s="23"/>
      <c r="H122" s="47"/>
      <c r="I122" s="46"/>
      <c r="J122" s="46"/>
      <c r="K122" s="46"/>
      <c r="L122" s="46"/>
      <c r="M122" s="34"/>
    </row>
    <row r="123" spans="1:14" ht="18.75" x14ac:dyDescent="0.3">
      <c r="A123" s="204" t="s">
        <v>39</v>
      </c>
      <c r="B123" s="204"/>
      <c r="C123" s="204"/>
      <c r="D123" s="41" t="s">
        <v>35</v>
      </c>
      <c r="E123" s="41" t="s">
        <v>84</v>
      </c>
      <c r="F123" s="23"/>
      <c r="G123" s="23"/>
      <c r="H123" s="47"/>
      <c r="I123" s="46"/>
      <c r="J123" s="46"/>
      <c r="K123" s="46"/>
      <c r="L123" s="46"/>
      <c r="M123" s="34"/>
    </row>
    <row r="124" spans="1:14" ht="18.75" x14ac:dyDescent="0.3">
      <c r="A124" s="204" t="s">
        <v>36</v>
      </c>
      <c r="B124" s="204"/>
      <c r="C124" s="204"/>
      <c r="D124" s="65">
        <v>0</v>
      </c>
      <c r="E124" s="66">
        <v>0</v>
      </c>
      <c r="F124" s="67"/>
      <c r="G124" s="67"/>
      <c r="H124" s="47">
        <f>D124*E124</f>
        <v>0</v>
      </c>
      <c r="I124" s="46">
        <f>H124*1.08</f>
        <v>0</v>
      </c>
      <c r="J124" s="46">
        <f t="shared" ref="J124:L124" si="20">I124*1.08</f>
        <v>0</v>
      </c>
      <c r="K124" s="46">
        <f t="shared" si="20"/>
        <v>0</v>
      </c>
      <c r="L124" s="46">
        <f t="shared" si="20"/>
        <v>0</v>
      </c>
      <c r="M124" s="34">
        <f>SUM(H124:L124)</f>
        <v>0</v>
      </c>
    </row>
    <row r="125" spans="1:14" ht="18.75" x14ac:dyDescent="0.3">
      <c r="A125" s="208" t="s">
        <v>37</v>
      </c>
      <c r="B125" s="208"/>
      <c r="C125" s="208"/>
      <c r="D125" s="65">
        <v>0</v>
      </c>
      <c r="E125" s="66">
        <v>0</v>
      </c>
      <c r="F125" s="23"/>
      <c r="G125" s="23"/>
      <c r="H125" s="47">
        <f>D125*E125</f>
        <v>0</v>
      </c>
      <c r="I125" s="46">
        <f>H125*1.08</f>
        <v>0</v>
      </c>
      <c r="J125" s="46">
        <f t="shared" ref="J125:L125" si="21">I125*1.08</f>
        <v>0</v>
      </c>
      <c r="K125" s="46">
        <f t="shared" si="21"/>
        <v>0</v>
      </c>
      <c r="L125" s="46">
        <f t="shared" si="21"/>
        <v>0</v>
      </c>
      <c r="M125" s="34">
        <f>SUM(H125:L125)</f>
        <v>0</v>
      </c>
    </row>
    <row r="126" spans="1:14" ht="18.75" x14ac:dyDescent="0.3">
      <c r="A126" s="204" t="s">
        <v>93</v>
      </c>
      <c r="B126" s="204"/>
      <c r="C126" s="204"/>
      <c r="D126" s="65">
        <v>0</v>
      </c>
      <c r="E126" s="68">
        <v>146</v>
      </c>
      <c r="F126" s="23"/>
      <c r="G126" s="23"/>
      <c r="H126" s="47">
        <f>D126*E126</f>
        <v>0</v>
      </c>
      <c r="I126" s="46">
        <f>H126</f>
        <v>0</v>
      </c>
      <c r="J126" s="46">
        <f t="shared" ref="J126:L126" si="22">I126</f>
        <v>0</v>
      </c>
      <c r="K126" s="46">
        <f t="shared" si="22"/>
        <v>0</v>
      </c>
      <c r="L126" s="46">
        <f t="shared" si="22"/>
        <v>0</v>
      </c>
      <c r="M126" s="34">
        <f>SUM(H126:L126)</f>
        <v>0</v>
      </c>
    </row>
    <row r="127" spans="1:14" ht="18.75" x14ac:dyDescent="0.3">
      <c r="A127" s="204" t="s">
        <v>92</v>
      </c>
      <c r="B127" s="204"/>
      <c r="C127" s="204"/>
      <c r="D127" s="69" t="s">
        <v>3</v>
      </c>
      <c r="E127" s="69"/>
      <c r="F127" s="69"/>
      <c r="G127" s="69"/>
      <c r="H127" s="47"/>
      <c r="I127" s="33"/>
      <c r="J127" s="33"/>
      <c r="K127" s="33"/>
      <c r="L127" s="33"/>
      <c r="M127" s="34"/>
    </row>
    <row r="128" spans="1:14" s="8" customFormat="1" ht="18.75" x14ac:dyDescent="0.3">
      <c r="A128" s="204" t="s">
        <v>156</v>
      </c>
      <c r="B128" s="204"/>
      <c r="C128" s="204"/>
      <c r="D128" s="23">
        <v>0</v>
      </c>
      <c r="E128" s="23"/>
      <c r="F128" s="23"/>
      <c r="G128" s="23"/>
      <c r="H128" s="70">
        <f>2724*$D$128</f>
        <v>0</v>
      </c>
      <c r="I128" s="46">
        <f>H128</f>
        <v>0</v>
      </c>
      <c r="J128" s="46">
        <f t="shared" ref="J128:L128" si="23">I128</f>
        <v>0</v>
      </c>
      <c r="K128" s="46">
        <f t="shared" si="23"/>
        <v>0</v>
      </c>
      <c r="L128" s="46">
        <f t="shared" si="23"/>
        <v>0</v>
      </c>
      <c r="M128" s="71">
        <f>SUM(H128:L128)</f>
        <v>0</v>
      </c>
    </row>
    <row r="129" spans="1:13" ht="18.75" x14ac:dyDescent="0.3">
      <c r="A129" s="56"/>
      <c r="B129" s="56"/>
      <c r="C129" s="56"/>
      <c r="D129" s="69"/>
      <c r="E129" s="69"/>
      <c r="F129" s="69"/>
      <c r="G129" s="72" t="s">
        <v>80</v>
      </c>
      <c r="H129" s="57">
        <f>SUM(H124:H128)</f>
        <v>0</v>
      </c>
      <c r="I129" s="57">
        <f t="shared" ref="I129:M129" si="24">SUM(I124:I128)</f>
        <v>0</v>
      </c>
      <c r="J129" s="57">
        <f t="shared" si="24"/>
        <v>0</v>
      </c>
      <c r="K129" s="57">
        <f t="shared" si="24"/>
        <v>0</v>
      </c>
      <c r="L129" s="57">
        <f t="shared" si="24"/>
        <v>0</v>
      </c>
      <c r="M129" s="58">
        <f t="shared" si="24"/>
        <v>0</v>
      </c>
    </row>
    <row r="130" spans="1:13" s="8" customFormat="1" ht="18.75" x14ac:dyDescent="0.3">
      <c r="A130" s="204" t="s">
        <v>72</v>
      </c>
      <c r="B130" s="204"/>
      <c r="C130" s="204"/>
      <c r="D130" s="23"/>
      <c r="E130" s="23"/>
      <c r="F130" s="23"/>
      <c r="G130" s="23"/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1">
        <f t="shared" ref="M130:M131" si="25">SUM(H130:L130)</f>
        <v>0</v>
      </c>
    </row>
    <row r="131" spans="1:13" s="8" customFormat="1" ht="18.75" x14ac:dyDescent="0.3">
      <c r="A131" s="204" t="s">
        <v>73</v>
      </c>
      <c r="B131" s="204"/>
      <c r="C131" s="204"/>
      <c r="D131" s="23"/>
      <c r="E131" s="23"/>
      <c r="F131" s="23"/>
      <c r="G131" s="23"/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1">
        <f t="shared" si="25"/>
        <v>0</v>
      </c>
    </row>
    <row r="132" spans="1:13" s="8" customFormat="1" ht="18.75" x14ac:dyDescent="0.3">
      <c r="A132" s="204" t="s">
        <v>74</v>
      </c>
      <c r="B132" s="204"/>
      <c r="C132" s="204"/>
      <c r="D132" s="23"/>
      <c r="E132" s="23"/>
      <c r="F132" s="23"/>
      <c r="G132" s="23"/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1">
        <f t="shared" ref="M132:M133" si="26">SUM(H132:L132)</f>
        <v>0</v>
      </c>
    </row>
    <row r="133" spans="1:13" s="8" customFormat="1" ht="18.75" x14ac:dyDescent="0.3">
      <c r="A133" s="204" t="s">
        <v>75</v>
      </c>
      <c r="B133" s="204"/>
      <c r="C133" s="204"/>
      <c r="D133" s="23"/>
      <c r="E133" s="23"/>
      <c r="F133" s="23"/>
      <c r="G133" s="23"/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1">
        <f t="shared" si="26"/>
        <v>0</v>
      </c>
    </row>
    <row r="134" spans="1:13" ht="6.75" customHeight="1" x14ac:dyDescent="0.3">
      <c r="A134" s="204"/>
      <c r="B134" s="204"/>
      <c r="C134" s="204"/>
      <c r="D134" s="23"/>
      <c r="E134" s="23"/>
      <c r="F134" s="23"/>
      <c r="G134" s="23"/>
      <c r="H134" s="47"/>
      <c r="I134" s="46"/>
      <c r="J134" s="46"/>
      <c r="K134" s="46"/>
      <c r="L134" s="46"/>
      <c r="M134" s="34"/>
    </row>
    <row r="135" spans="1:13" s="7" customFormat="1" ht="18.75" x14ac:dyDescent="0.3">
      <c r="A135" s="206" t="s">
        <v>16</v>
      </c>
      <c r="B135" s="206"/>
      <c r="C135" s="206"/>
      <c r="D135" s="52"/>
      <c r="E135" s="52"/>
      <c r="F135" s="52"/>
      <c r="G135" s="52"/>
      <c r="H135" s="53">
        <f>SUM(H129:H134)</f>
        <v>0</v>
      </c>
      <c r="I135" s="53">
        <f t="shared" ref="I135:M135" si="27">SUM(I129:I134)</f>
        <v>0</v>
      </c>
      <c r="J135" s="53">
        <f t="shared" si="27"/>
        <v>0</v>
      </c>
      <c r="K135" s="53">
        <f t="shared" si="27"/>
        <v>0</v>
      </c>
      <c r="L135" s="53">
        <f t="shared" si="27"/>
        <v>0</v>
      </c>
      <c r="M135" s="54">
        <f t="shared" si="27"/>
        <v>0</v>
      </c>
    </row>
    <row r="136" spans="1:13" ht="6.75" customHeight="1" x14ac:dyDescent="0.3">
      <c r="A136" s="204"/>
      <c r="B136" s="204"/>
      <c r="C136" s="204"/>
      <c r="D136" s="23"/>
      <c r="E136" s="23"/>
      <c r="F136" s="23"/>
      <c r="G136" s="23"/>
      <c r="H136" s="47"/>
      <c r="I136" s="46"/>
      <c r="J136" s="46"/>
      <c r="K136" s="46"/>
      <c r="L136" s="46"/>
      <c r="M136" s="34"/>
    </row>
    <row r="137" spans="1:13" s="7" customFormat="1" ht="18.75" x14ac:dyDescent="0.3">
      <c r="A137" s="206" t="s">
        <v>17</v>
      </c>
      <c r="B137" s="206"/>
      <c r="C137" s="206"/>
      <c r="D137" s="52"/>
      <c r="E137" s="52"/>
      <c r="F137" s="52"/>
      <c r="G137" s="52"/>
      <c r="H137" s="101">
        <f t="shared" ref="H137:M137" si="28">SUM(H42,H50,H59,H65,H72,H80,H86,H120,H135)</f>
        <v>0</v>
      </c>
      <c r="I137" s="101">
        <f t="shared" si="28"/>
        <v>0</v>
      </c>
      <c r="J137" s="101">
        <f t="shared" si="28"/>
        <v>0</v>
      </c>
      <c r="K137" s="101">
        <f t="shared" si="28"/>
        <v>0</v>
      </c>
      <c r="L137" s="101">
        <f t="shared" si="28"/>
        <v>0</v>
      </c>
      <c r="M137" s="102">
        <f t="shared" si="28"/>
        <v>0</v>
      </c>
    </row>
    <row r="138" spans="1:13" ht="6" customHeight="1" x14ac:dyDescent="0.3">
      <c r="A138" s="204"/>
      <c r="B138" s="204"/>
      <c r="C138" s="204"/>
      <c r="D138" s="23"/>
      <c r="E138" s="23"/>
      <c r="F138" s="23"/>
      <c r="G138" s="23"/>
      <c r="H138" s="47"/>
      <c r="I138" s="46"/>
      <c r="J138" s="46"/>
      <c r="K138" s="46"/>
      <c r="L138" s="46"/>
      <c r="M138" s="34"/>
    </row>
    <row r="139" spans="1:13" ht="18.75" x14ac:dyDescent="0.3">
      <c r="A139" s="205" t="s">
        <v>150</v>
      </c>
      <c r="B139" s="204"/>
      <c r="C139" s="204"/>
      <c r="D139" s="23"/>
      <c r="E139" s="23"/>
      <c r="F139" s="23"/>
      <c r="G139" s="23"/>
      <c r="H139" s="47"/>
      <c r="I139" s="46"/>
      <c r="J139" s="46"/>
      <c r="K139" s="46"/>
      <c r="L139" s="46"/>
      <c r="M139" s="34"/>
    </row>
    <row r="140" spans="1:13" ht="18.75" x14ac:dyDescent="0.3">
      <c r="A140" s="204"/>
      <c r="B140" s="204"/>
      <c r="C140" s="204"/>
      <c r="D140" s="69" t="s">
        <v>91</v>
      </c>
      <c r="E140" s="73" t="s">
        <v>90</v>
      </c>
      <c r="F140" s="69"/>
      <c r="G140" s="69"/>
      <c r="H140" s="47"/>
      <c r="I140" s="33"/>
      <c r="J140" s="33"/>
      <c r="K140" s="33"/>
      <c r="L140" s="33"/>
      <c r="M140" s="34"/>
    </row>
    <row r="141" spans="1:13" ht="18.75" x14ac:dyDescent="0.3">
      <c r="A141" s="204" t="s">
        <v>44</v>
      </c>
      <c r="B141" s="204"/>
      <c r="C141" s="204"/>
      <c r="D141" s="74">
        <f>VLOOKUP(A141, 'Source-Protected'!A5:B20, 2, FALSE)</f>
        <v>0.56999999999999995</v>
      </c>
      <c r="E141" s="75" t="s">
        <v>88</v>
      </c>
      <c r="F141" s="76"/>
      <c r="G141" s="76"/>
      <c r="H141" s="47">
        <f>$D$141*H145</f>
        <v>0</v>
      </c>
      <c r="I141" s="47">
        <f t="shared" ref="I141:L141" si="29">$D$141*I145</f>
        <v>0</v>
      </c>
      <c r="J141" s="47">
        <f t="shared" si="29"/>
        <v>0</v>
      </c>
      <c r="K141" s="47">
        <f>$D$141*K145</f>
        <v>0</v>
      </c>
      <c r="L141" s="47">
        <f t="shared" si="29"/>
        <v>0</v>
      </c>
      <c r="M141" s="46">
        <f>SUM(H141:L141)</f>
        <v>0</v>
      </c>
    </row>
    <row r="142" spans="1:13" ht="6.75" customHeight="1" thickBot="1" x14ac:dyDescent="0.35">
      <c r="A142" s="204"/>
      <c r="B142" s="204"/>
      <c r="C142" s="204"/>
      <c r="D142" s="23"/>
      <c r="E142" s="23"/>
      <c r="F142" s="23"/>
      <c r="G142" s="23"/>
      <c r="H142" s="47"/>
      <c r="I142" s="46"/>
      <c r="J142" s="46"/>
      <c r="K142" s="46"/>
      <c r="L142" s="46"/>
      <c r="M142" s="34"/>
    </row>
    <row r="143" spans="1:13" s="7" customFormat="1" ht="19.5" thickBot="1" x14ac:dyDescent="0.35">
      <c r="A143" s="206" t="s">
        <v>18</v>
      </c>
      <c r="B143" s="206"/>
      <c r="C143" s="206"/>
      <c r="D143" s="52"/>
      <c r="E143" s="52"/>
      <c r="F143" s="52"/>
      <c r="G143" s="52"/>
      <c r="H143" s="77">
        <f t="shared" ref="H143:M143" si="30">SUM(H137+H141)</f>
        <v>0</v>
      </c>
      <c r="I143" s="77">
        <f t="shared" si="30"/>
        <v>0</v>
      </c>
      <c r="J143" s="77">
        <f t="shared" si="30"/>
        <v>0</v>
      </c>
      <c r="K143" s="77">
        <f t="shared" si="30"/>
        <v>0</v>
      </c>
      <c r="L143" s="77">
        <f t="shared" si="30"/>
        <v>0</v>
      </c>
      <c r="M143" s="77">
        <f t="shared" si="30"/>
        <v>0</v>
      </c>
    </row>
    <row r="144" spans="1:13" s="7" customFormat="1" ht="18.75" x14ac:dyDescent="0.3">
      <c r="A144" s="205"/>
      <c r="B144" s="204"/>
      <c r="C144" s="204"/>
      <c r="D144" s="52"/>
      <c r="E144" s="52"/>
      <c r="F144" s="52"/>
      <c r="G144" s="52"/>
      <c r="H144" s="78"/>
      <c r="I144" s="78"/>
      <c r="J144" s="78"/>
      <c r="K144" s="78"/>
      <c r="L144" s="78"/>
      <c r="M144" s="79"/>
    </row>
    <row r="145" spans="1:13" ht="18.75" x14ac:dyDescent="0.3">
      <c r="A145" s="19"/>
      <c r="B145" s="49"/>
      <c r="C145" s="49"/>
      <c r="D145" s="23"/>
      <c r="E145" s="23"/>
      <c r="F145" s="23"/>
      <c r="G145" s="72" t="s">
        <v>109</v>
      </c>
      <c r="H145" s="80">
        <f>IF($E$141="MTDC",H137-H152,H137)</f>
        <v>0</v>
      </c>
      <c r="I145" s="80">
        <f t="shared" ref="I145:L145" si="31">IF($E$141="MTDC",I137-I152,I137)</f>
        <v>0</v>
      </c>
      <c r="J145" s="80">
        <f t="shared" si="31"/>
        <v>0</v>
      </c>
      <c r="K145" s="80">
        <f t="shared" si="31"/>
        <v>0</v>
      </c>
      <c r="L145" s="80">
        <f t="shared" si="31"/>
        <v>0</v>
      </c>
      <c r="M145" s="80">
        <f>SUM(H145:L145)</f>
        <v>0</v>
      </c>
    </row>
    <row r="146" spans="1:13" ht="18.75" x14ac:dyDescent="0.3">
      <c r="A146" s="81"/>
      <c r="B146" s="56"/>
      <c r="C146" s="56"/>
      <c r="D146" s="23"/>
      <c r="E146" s="23"/>
      <c r="F146" s="23"/>
      <c r="G146" s="23"/>
      <c r="H146" s="80"/>
      <c r="I146" s="80"/>
      <c r="J146" s="80"/>
      <c r="K146" s="80"/>
      <c r="L146" s="80"/>
      <c r="M146" s="80"/>
    </row>
    <row r="147" spans="1:13" ht="18.75" x14ac:dyDescent="0.3">
      <c r="A147" s="202" t="s">
        <v>144</v>
      </c>
      <c r="B147" s="203"/>
      <c r="C147" s="203"/>
      <c r="D147" s="82">
        <f>IF(D151=0,0,(D148/D152))</f>
        <v>0</v>
      </c>
      <c r="E147" s="83"/>
      <c r="F147" s="23"/>
      <c r="G147" s="99" t="s">
        <v>143</v>
      </c>
      <c r="H147" s="100"/>
      <c r="I147" s="100"/>
      <c r="J147" s="100"/>
      <c r="K147" s="100"/>
      <c r="L147" s="100"/>
      <c r="M147" s="100"/>
    </row>
    <row r="148" spans="1:13" ht="18.75" x14ac:dyDescent="0.3">
      <c r="A148" s="193" t="s">
        <v>110</v>
      </c>
      <c r="B148" s="194"/>
      <c r="C148" s="195"/>
      <c r="D148" s="84">
        <f>SUM(D149:D150)</f>
        <v>0</v>
      </c>
      <c r="E148" s="23"/>
      <c r="F148" s="23"/>
      <c r="G148" s="72" t="s">
        <v>104</v>
      </c>
      <c r="H148" s="85">
        <f>IF($E$141="MTDC",H80,0)</f>
        <v>0</v>
      </c>
      <c r="I148" s="85">
        <f t="shared" ref="I148:L148" si="32">IF($E$141="MTDC",I80,0)</f>
        <v>0</v>
      </c>
      <c r="J148" s="85">
        <f t="shared" si="32"/>
        <v>0</v>
      </c>
      <c r="K148" s="85">
        <f t="shared" si="32"/>
        <v>0</v>
      </c>
      <c r="L148" s="85">
        <f t="shared" si="32"/>
        <v>0</v>
      </c>
      <c r="M148" s="86">
        <f>SUM(H148:L148)</f>
        <v>0</v>
      </c>
    </row>
    <row r="149" spans="1:13" ht="18.75" x14ac:dyDescent="0.3">
      <c r="A149" s="196" t="s">
        <v>113</v>
      </c>
      <c r="B149" s="197"/>
      <c r="C149" s="198"/>
      <c r="D149" s="87">
        <f>M137</f>
        <v>0</v>
      </c>
      <c r="E149" s="23"/>
      <c r="F149" s="23"/>
      <c r="G149" s="72" t="s">
        <v>105</v>
      </c>
      <c r="H149" s="85">
        <f>IF($E$141="MTDC",H86,0)</f>
        <v>0</v>
      </c>
      <c r="I149" s="85">
        <f t="shared" ref="I149:L149" si="33">IF($E$141="MTDC",I86,0)</f>
        <v>0</v>
      </c>
      <c r="J149" s="85">
        <f t="shared" si="33"/>
        <v>0</v>
      </c>
      <c r="K149" s="85">
        <f t="shared" si="33"/>
        <v>0</v>
      </c>
      <c r="L149" s="85">
        <f t="shared" si="33"/>
        <v>0</v>
      </c>
      <c r="M149" s="88">
        <f t="shared" ref="M149:M152" si="34">SUM(H149:L149)</f>
        <v>0</v>
      </c>
    </row>
    <row r="150" spans="1:13" ht="18.75" x14ac:dyDescent="0.3">
      <c r="A150" s="196" t="s">
        <v>114</v>
      </c>
      <c r="B150" s="197"/>
      <c r="C150" s="198"/>
      <c r="D150" s="87">
        <f>M141</f>
        <v>0</v>
      </c>
      <c r="E150" s="23"/>
      <c r="F150" s="23"/>
      <c r="G150" s="72" t="s">
        <v>106</v>
      </c>
      <c r="H150" s="85">
        <f>IF($E$141="MTDC",H129,0)</f>
        <v>0</v>
      </c>
      <c r="I150" s="85">
        <f t="shared" ref="I150:L150" si="35">IF($E$141="MTDC",I129,0)</f>
        <v>0</v>
      </c>
      <c r="J150" s="85">
        <f t="shared" si="35"/>
        <v>0</v>
      </c>
      <c r="K150" s="85">
        <f t="shared" si="35"/>
        <v>0</v>
      </c>
      <c r="L150" s="85">
        <f t="shared" si="35"/>
        <v>0</v>
      </c>
      <c r="M150" s="88">
        <f t="shared" si="34"/>
        <v>0</v>
      </c>
    </row>
    <row r="151" spans="1:13" ht="18.75" x14ac:dyDescent="0.3">
      <c r="A151" s="199" t="s">
        <v>111</v>
      </c>
      <c r="B151" s="200"/>
      <c r="C151" s="201"/>
      <c r="D151" s="89">
        <f>'Cost Share'!M122</f>
        <v>0</v>
      </c>
      <c r="E151" s="23"/>
      <c r="F151" s="23"/>
      <c r="G151" s="72" t="s">
        <v>107</v>
      </c>
      <c r="H151" s="85">
        <f>IF($E$141="MTDC",SUM(H90,H92,H94,H96,H98,H100,H102,H104,H106,H108,H110,H112,H114,H116,H118),0)</f>
        <v>0</v>
      </c>
      <c r="I151" s="85">
        <f t="shared" ref="I151:L151" si="36">IF($E$141="MTDC",SUM(I90,I92,I94,I96,I98,I100,I102,I104,I106,I108,I110,I112,I114,I116,I118),0)</f>
        <v>0</v>
      </c>
      <c r="J151" s="85">
        <f t="shared" si="36"/>
        <v>0</v>
      </c>
      <c r="K151" s="85">
        <f t="shared" si="36"/>
        <v>0</v>
      </c>
      <c r="L151" s="85">
        <f t="shared" si="36"/>
        <v>0</v>
      </c>
      <c r="M151" s="90">
        <f>SUM(H151:L151)</f>
        <v>0</v>
      </c>
    </row>
    <row r="152" spans="1:13" ht="18.75" x14ac:dyDescent="0.3">
      <c r="A152" s="91" t="s">
        <v>112</v>
      </c>
      <c r="B152" s="92"/>
      <c r="C152" s="92"/>
      <c r="D152" s="93">
        <f>SUM(D148,D151)</f>
        <v>0</v>
      </c>
      <c r="E152" s="23"/>
      <c r="F152" s="23"/>
      <c r="G152" s="72" t="s">
        <v>108</v>
      </c>
      <c r="H152" s="94">
        <f>SUM(H148:H151)</f>
        <v>0</v>
      </c>
      <c r="I152" s="95">
        <f t="shared" ref="I152:L152" si="37">SUM(I148:I151)</f>
        <v>0</v>
      </c>
      <c r="J152" s="95">
        <f t="shared" si="37"/>
        <v>0</v>
      </c>
      <c r="K152" s="95">
        <f t="shared" si="37"/>
        <v>0</v>
      </c>
      <c r="L152" s="95">
        <f t="shared" si="37"/>
        <v>0</v>
      </c>
      <c r="M152" s="96">
        <f t="shared" si="34"/>
        <v>0</v>
      </c>
    </row>
    <row r="153" spans="1:13" ht="18.75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ht="23.25" x14ac:dyDescent="0.35">
      <c r="H154" s="192" t="str">
        <f>H2</f>
        <v>DRAFT ONLY DO NOT SUBMIT</v>
      </c>
      <c r="I154" s="192"/>
      <c r="J154" s="192"/>
      <c r="K154" s="192"/>
      <c r="L154" s="192"/>
      <c r="M154" s="192"/>
    </row>
  </sheetData>
  <mergeCells count="142">
    <mergeCell ref="A1:A2"/>
    <mergeCell ref="H2:M2"/>
    <mergeCell ref="A64:C64"/>
    <mergeCell ref="H1:M1"/>
    <mergeCell ref="A38:C38"/>
    <mergeCell ref="A39:C39"/>
    <mergeCell ref="A40:C40"/>
    <mergeCell ref="A78:C78"/>
    <mergeCell ref="A4:C4"/>
    <mergeCell ref="A3:C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3:C63"/>
    <mergeCell ref="A42:C42"/>
    <mergeCell ref="A50:C50"/>
    <mergeCell ref="A59:C59"/>
    <mergeCell ref="A41:C41"/>
    <mergeCell ref="A62:C62"/>
    <mergeCell ref="A49:C49"/>
    <mergeCell ref="A51:C51"/>
    <mergeCell ref="A60:C60"/>
    <mergeCell ref="A52:C52"/>
    <mergeCell ref="A53:C53"/>
    <mergeCell ref="A54:C54"/>
    <mergeCell ref="A57:C57"/>
    <mergeCell ref="A61:C61"/>
    <mergeCell ref="A55:C55"/>
    <mergeCell ref="A56:C56"/>
    <mergeCell ref="A27:C27"/>
    <mergeCell ref="A28:C28"/>
    <mergeCell ref="A29:C29"/>
    <mergeCell ref="A32:C32"/>
    <mergeCell ref="A33:C33"/>
    <mergeCell ref="A34:C34"/>
    <mergeCell ref="A35:C35"/>
    <mergeCell ref="A31:C31"/>
    <mergeCell ref="A37:C37"/>
    <mergeCell ref="A18:C18"/>
    <mergeCell ref="A19:C19"/>
    <mergeCell ref="A20:C20"/>
    <mergeCell ref="A21:C21"/>
    <mergeCell ref="A22:C22"/>
    <mergeCell ref="A23:C23"/>
    <mergeCell ref="A24:C24"/>
    <mergeCell ref="A121:C121"/>
    <mergeCell ref="A91:C91"/>
    <mergeCell ref="A92:C92"/>
    <mergeCell ref="A93:C93"/>
    <mergeCell ref="A94:C94"/>
    <mergeCell ref="A97:C97"/>
    <mergeCell ref="A98:C98"/>
    <mergeCell ref="A95:C95"/>
    <mergeCell ref="A96:C96"/>
    <mergeCell ref="A43:C43"/>
    <mergeCell ref="A44:C44"/>
    <mergeCell ref="A65:C65"/>
    <mergeCell ref="A88:C88"/>
    <mergeCell ref="A89:C89"/>
    <mergeCell ref="A90:C90"/>
    <mergeCell ref="A25:C25"/>
    <mergeCell ref="A26:C26"/>
    <mergeCell ref="A66:C66"/>
    <mergeCell ref="A68:C68"/>
    <mergeCell ref="A69:C69"/>
    <mergeCell ref="A70:C70"/>
    <mergeCell ref="A122:C122"/>
    <mergeCell ref="A119:C119"/>
    <mergeCell ref="A120:C120"/>
    <mergeCell ref="A144:C144"/>
    <mergeCell ref="A136:C136"/>
    <mergeCell ref="A138:C138"/>
    <mergeCell ref="A123:C123"/>
    <mergeCell ref="A124:C124"/>
    <mergeCell ref="A127:C127"/>
    <mergeCell ref="A142:C142"/>
    <mergeCell ref="A137:C137"/>
    <mergeCell ref="A135:C135"/>
    <mergeCell ref="A128:C128"/>
    <mergeCell ref="A130:C130"/>
    <mergeCell ref="A125:C125"/>
    <mergeCell ref="A134:C134"/>
    <mergeCell ref="A126:C126"/>
    <mergeCell ref="A133:C133"/>
    <mergeCell ref="A131:C131"/>
    <mergeCell ref="A132:C132"/>
    <mergeCell ref="A67:C67"/>
    <mergeCell ref="A74:C74"/>
    <mergeCell ref="A75:C75"/>
    <mergeCell ref="A77:C77"/>
    <mergeCell ref="A76:C76"/>
    <mergeCell ref="A71:C71"/>
    <mergeCell ref="A84:C84"/>
    <mergeCell ref="A85:C85"/>
    <mergeCell ref="A79:C79"/>
    <mergeCell ref="A81:C81"/>
    <mergeCell ref="A83:C83"/>
    <mergeCell ref="A72:C72"/>
    <mergeCell ref="A80:C80"/>
    <mergeCell ref="A73:C73"/>
    <mergeCell ref="H154:M154"/>
    <mergeCell ref="A148:C148"/>
    <mergeCell ref="A149:C149"/>
    <mergeCell ref="A150:C150"/>
    <mergeCell ref="A151:C151"/>
    <mergeCell ref="A147:C147"/>
    <mergeCell ref="A87:C87"/>
    <mergeCell ref="A82:C82"/>
    <mergeCell ref="A86:C86"/>
    <mergeCell ref="A143:C143"/>
    <mergeCell ref="A139:C139"/>
    <mergeCell ref="A140:C140"/>
    <mergeCell ref="A141:C141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</mergeCells>
  <phoneticPr fontId="0" type="noConversion"/>
  <dataValidations xWindow="35" yWindow="555" count="2">
    <dataValidation type="list" errorStyle="warning" allowBlank="1" showInputMessage="1" showErrorMessage="1" promptTitle="F&amp;A Rate TYPE" prompt="Select F&amp;A RateType" sqref="A140">
      <formula1>Activity</formula1>
    </dataValidation>
    <dataValidation type="list" allowBlank="1" showInputMessage="1" showErrorMessage="1" promptTitle="Select One" sqref="E30">
      <formula1>AppTypes</formula1>
    </dataValidation>
  </dataValidations>
  <hyperlinks>
    <hyperlink ref="A74:C74" r:id="rId1" display="F. PARTICIPANT SUPPORT (guidance here)"/>
  </hyperlinks>
  <printOptions horizontalCentered="1"/>
  <pageMargins left="0.15" right="0.15" top="0.5" bottom="0.25" header="0.5" footer="0.5"/>
  <pageSetup scale="37" orientation="portrait" horizontalDpi="4294967292" r:id="rId2"/>
  <headerFooter alignWithMargins="0">
    <oddHeader>&amp;C&amp;"-,Bold"&amp;14&amp;K1E6238GEORGE MASON UNIVERSITY</oddHeader>
    <oddFooter>&amp;L&amp;8revised: March 23, 2012&amp;R&amp;F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xWindow="35" yWindow="555" count="7">
        <x14:dataValidation type="list" allowBlank="1" showErrorMessage="1" promptTitle="Select Other Staff Type" prompt="Select Other Staff Type">
          <x14:formula1>
            <xm:f>'Source-Protected'!$D$17:$D$20</xm:f>
          </x14:formula1>
          <xm:sqref>A38:A40</xm:sqref>
        </x14:dataValidation>
        <x14:dataValidation type="list" allowBlank="1" showErrorMessage="1" promptTitle="Select GRA Type" prompt="Select GRA Type">
          <x14:formula1>
            <xm:f>'Source-Protected'!$D$11:$D$15</xm:f>
          </x14:formula1>
          <xm:sqref>A32:A35</xm:sqref>
        </x14:dataValidation>
        <x14:dataValidation type="list" allowBlank="1" showInputMessage="1" showErrorMessage="1">
          <x14:formula1>
            <xm:f>'Source-Protected'!$F$5:$F$7</xm:f>
          </x14:formula1>
          <xm:sqref>D3</xm:sqref>
        </x14:dataValidation>
        <x14:dataValidation type="list" errorStyle="information" allowBlank="1" showInputMessage="1" showErrorMessage="1" promptTitle="Rate Percentage" prompt="Select F&amp;A Rate Percentage">
          <x14:formula1>
            <xm:f>'Source-Protected'!$A$6:$A$20</xm:f>
          </x14:formula1>
          <xm:sqref>A141:C141</xm:sqref>
        </x14:dataValidation>
        <x14:dataValidation type="list" allowBlank="1" showInputMessage="1" showErrorMessage="1">
          <x14:formula1>
            <xm:f>'Source-Protected'!$A$2:$A$3</xm:f>
          </x14:formula1>
          <xm:sqref>E141</xm:sqref>
        </x14:dataValidation>
        <x14:dataValidation type="list" allowBlank="1" showInputMessage="1" showErrorMessage="1">
          <x14:formula1>
            <xm:f>'Source-Protected'!$E$21:$E$22</xm:f>
          </x14:formula1>
          <xm:sqref>H2</xm:sqref>
        </x14:dataValidation>
        <x14:dataValidation type="list" allowBlank="1" showInputMessage="1" showErrorMessage="1">
          <x14:formula1>
            <xm:f>'Source-Protected'!$D$3:$D$9</xm:f>
          </x14:formula1>
          <xm:sqref>E6:E29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"/>
  <sheetViews>
    <sheetView zoomScale="90" zoomScaleNormal="90" workbookViewId="0">
      <pane ySplit="4" topLeftCell="A5" activePane="bottomLeft" state="frozen"/>
      <selection pane="bottomLeft" activeCell="G20" sqref="G20"/>
    </sheetView>
  </sheetViews>
  <sheetFormatPr defaultRowHeight="12.75" x14ac:dyDescent="0.2"/>
  <cols>
    <col min="1" max="1" width="6" style="115" customWidth="1"/>
    <col min="2" max="2" width="28.85546875" bestFit="1" customWidth="1"/>
    <col min="3" max="3" width="25.5703125" bestFit="1" customWidth="1"/>
    <col min="4" max="4" width="10.5703125" style="115" customWidth="1"/>
    <col min="5" max="5" width="11.7109375" style="115" bestFit="1" customWidth="1"/>
    <col min="6" max="6" width="5.42578125" style="115" bestFit="1" customWidth="1"/>
    <col min="7" max="7" width="7" style="115" bestFit="1" customWidth="1"/>
    <col min="8" max="11" width="9.140625" style="115"/>
    <col min="12" max="12" width="10.28515625" style="115" customWidth="1"/>
    <col min="13" max="13" width="11.5703125" style="115" bestFit="1" customWidth="1"/>
    <col min="14" max="14" width="9.140625" style="115"/>
    <col min="15" max="17" width="9.85546875" bestFit="1" customWidth="1"/>
    <col min="18" max="18" width="9.85546875" customWidth="1"/>
    <col min="19" max="19" width="10.28515625" customWidth="1"/>
  </cols>
  <sheetData>
    <row r="1" spans="1:21" x14ac:dyDescent="0.2">
      <c r="A1" s="122" t="s">
        <v>206</v>
      </c>
      <c r="T1" s="119">
        <f>0.58</f>
        <v>0.57999999999999996</v>
      </c>
    </row>
    <row r="2" spans="1:21" ht="13.5" thickBot="1" x14ac:dyDescent="0.25">
      <c r="A2" s="122" t="s">
        <v>185</v>
      </c>
      <c r="T2" s="119"/>
    </row>
    <row r="3" spans="1:21" ht="13.5" thickBot="1" x14ac:dyDescent="0.25">
      <c r="H3" s="215" t="s">
        <v>174</v>
      </c>
      <c r="I3" s="216"/>
      <c r="J3" s="216"/>
      <c r="K3" s="216"/>
      <c r="L3" s="216"/>
      <c r="M3" s="216"/>
      <c r="N3" s="217"/>
      <c r="O3" s="218" t="s">
        <v>173</v>
      </c>
      <c r="P3" s="219"/>
      <c r="Q3" s="219"/>
      <c r="R3" s="219"/>
      <c r="S3" s="219"/>
      <c r="T3" s="219"/>
      <c r="U3" s="220"/>
    </row>
    <row r="4" spans="1:21" s="120" customFormat="1" ht="13.5" thickBot="1" x14ac:dyDescent="0.25">
      <c r="A4" s="156" t="s">
        <v>180</v>
      </c>
      <c r="B4" s="157" t="s">
        <v>182</v>
      </c>
      <c r="C4" s="157" t="s">
        <v>178</v>
      </c>
      <c r="D4" s="158" t="s">
        <v>181</v>
      </c>
      <c r="E4" s="159" t="s">
        <v>172</v>
      </c>
      <c r="F4" s="160" t="s">
        <v>166</v>
      </c>
      <c r="G4" s="161" t="s">
        <v>167</v>
      </c>
      <c r="H4" s="158" t="s">
        <v>168</v>
      </c>
      <c r="I4" s="159" t="s">
        <v>183</v>
      </c>
      <c r="J4" s="160" t="s">
        <v>165</v>
      </c>
      <c r="K4" s="159" t="s">
        <v>186</v>
      </c>
      <c r="L4" s="160" t="s">
        <v>169</v>
      </c>
      <c r="M4" s="159" t="s">
        <v>175</v>
      </c>
      <c r="N4" s="162" t="s">
        <v>170</v>
      </c>
      <c r="O4" s="163" t="s">
        <v>165</v>
      </c>
      <c r="P4" s="163" t="s">
        <v>168</v>
      </c>
      <c r="Q4" s="163" t="s">
        <v>184</v>
      </c>
      <c r="R4" s="163" t="s">
        <v>187</v>
      </c>
      <c r="S4" s="163" t="s">
        <v>169</v>
      </c>
      <c r="T4" s="163" t="s">
        <v>171</v>
      </c>
      <c r="U4" s="164" t="s">
        <v>170</v>
      </c>
    </row>
    <row r="5" spans="1:21" x14ac:dyDescent="0.2">
      <c r="A5" s="128">
        <v>0</v>
      </c>
      <c r="B5" s="1" t="s">
        <v>191</v>
      </c>
      <c r="D5" s="149">
        <f>SUM(O5:U5)</f>
        <v>0</v>
      </c>
      <c r="E5" s="150">
        <v>1</v>
      </c>
      <c r="F5" s="151">
        <v>1</v>
      </c>
      <c r="G5" s="150">
        <v>1</v>
      </c>
      <c r="H5" s="152">
        <v>0</v>
      </c>
      <c r="I5" s="153">
        <v>0</v>
      </c>
      <c r="J5" s="152">
        <v>0</v>
      </c>
      <c r="K5" s="153">
        <v>0</v>
      </c>
      <c r="L5" s="152">
        <v>0</v>
      </c>
      <c r="M5" s="154">
        <v>0</v>
      </c>
      <c r="N5" s="155">
        <v>0</v>
      </c>
      <c r="O5" s="117">
        <f>SUM(E5*F5)*J5</f>
        <v>0</v>
      </c>
      <c r="P5" s="117">
        <f>(H5*SUM(E5*F5*G5))</f>
        <v>0</v>
      </c>
      <c r="Q5" s="117">
        <f>(((I5*(G5-2))*F5)*E5)+(((I5*0.75)*2)*F5*E5)</f>
        <v>0</v>
      </c>
      <c r="R5" s="117">
        <f>(((K5*(G5-2))*F5)*E5)+(((K5*0.75)*2)*F5*E5)</f>
        <v>0</v>
      </c>
      <c r="S5" s="117">
        <f>SUM(L5)*E5*G5*F5</f>
        <v>0</v>
      </c>
      <c r="T5" s="117">
        <f>SUM(M5*$T$1)*E5*F5</f>
        <v>0</v>
      </c>
      <c r="U5" s="117">
        <f>SUM(N5)*G5*F5*E5</f>
        <v>0</v>
      </c>
    </row>
    <row r="6" spans="1:21" x14ac:dyDescent="0.2">
      <c r="A6" s="145">
        <v>0</v>
      </c>
      <c r="B6" s="146" t="s">
        <v>191</v>
      </c>
      <c r="C6" s="147"/>
      <c r="D6" s="139">
        <f>SUM(O6:U6)</f>
        <v>0</v>
      </c>
      <c r="E6" s="140">
        <v>1</v>
      </c>
      <c r="F6" s="141">
        <v>1</v>
      </c>
      <c r="G6" s="140">
        <v>1</v>
      </c>
      <c r="H6" s="132">
        <v>0</v>
      </c>
      <c r="I6" s="131">
        <v>0</v>
      </c>
      <c r="J6" s="132">
        <v>0</v>
      </c>
      <c r="K6" s="131">
        <v>0</v>
      </c>
      <c r="L6" s="132">
        <v>0</v>
      </c>
      <c r="M6" s="133">
        <v>0</v>
      </c>
      <c r="N6" s="134">
        <v>0</v>
      </c>
      <c r="O6" s="148">
        <f>SUM(E6*F6)*J6</f>
        <v>0</v>
      </c>
      <c r="P6" s="148">
        <f>(H6*SUM(E6*F6*G6))</f>
        <v>0</v>
      </c>
      <c r="Q6" s="148">
        <f>(((I6*(G6-2))*F6)*E6)+(((I6*0.75)*2)*F6*E6)</f>
        <v>0</v>
      </c>
      <c r="R6" s="148">
        <f>(((K6*(G6-2))*F6)*E6)+(((K6*0.75)*2)*F6*E6)</f>
        <v>0</v>
      </c>
      <c r="S6" s="148">
        <f>SUM(L6)*E6*G6*F6</f>
        <v>0</v>
      </c>
      <c r="T6" s="148">
        <f>SUM(M6*T3)*E6*F6</f>
        <v>0</v>
      </c>
      <c r="U6" s="148">
        <f>SUM(N6)*G6*F6*E6</f>
        <v>0</v>
      </c>
    </row>
    <row r="7" spans="1:21" x14ac:dyDescent="0.2">
      <c r="A7" s="145">
        <v>0</v>
      </c>
      <c r="B7" s="146" t="s">
        <v>191</v>
      </c>
      <c r="C7" s="147"/>
      <c r="D7" s="139">
        <f>SUM(O7:U7)</f>
        <v>0</v>
      </c>
      <c r="E7" s="140">
        <v>1</v>
      </c>
      <c r="F7" s="141">
        <v>1</v>
      </c>
      <c r="G7" s="140">
        <v>1</v>
      </c>
      <c r="H7" s="132">
        <v>0</v>
      </c>
      <c r="I7" s="131">
        <v>0</v>
      </c>
      <c r="J7" s="132">
        <v>0</v>
      </c>
      <c r="K7" s="131">
        <v>0</v>
      </c>
      <c r="L7" s="132">
        <v>0</v>
      </c>
      <c r="M7" s="133">
        <v>0</v>
      </c>
      <c r="N7" s="134">
        <v>0</v>
      </c>
      <c r="O7" s="148">
        <f>SUM(E7*F7)*J7</f>
        <v>0</v>
      </c>
      <c r="P7" s="148">
        <f>(H7*SUM(E7*F7*G7))</f>
        <v>0</v>
      </c>
      <c r="Q7" s="148">
        <f>(((I7*(G7-2))*F7)*E7)+(((I7*0.75)*2)*F7*E7)</f>
        <v>0</v>
      </c>
      <c r="R7" s="148">
        <f t="shared" ref="R7:R70" si="0">(((K7*(G7-2))*F7)*E7)+(((K7*0.75)*2)*F7*E7)</f>
        <v>0</v>
      </c>
      <c r="S7" s="148">
        <f>SUM(L7)*E7*G7*F7</f>
        <v>0</v>
      </c>
      <c r="T7" s="148">
        <f>SUM(M7*$T$1)*E7*F7</f>
        <v>0</v>
      </c>
      <c r="U7" s="148">
        <f>SUM(N7)*G7*F7*E7</f>
        <v>0</v>
      </c>
    </row>
    <row r="8" spans="1:21" x14ac:dyDescent="0.2">
      <c r="A8" s="145">
        <v>0</v>
      </c>
      <c r="B8" s="146" t="s">
        <v>191</v>
      </c>
      <c r="C8" s="147"/>
      <c r="D8" s="139">
        <f t="shared" ref="D8:D71" si="1">SUM(O8:U8)</f>
        <v>0</v>
      </c>
      <c r="E8" s="140">
        <v>1</v>
      </c>
      <c r="F8" s="141">
        <v>1</v>
      </c>
      <c r="G8" s="140">
        <v>1</v>
      </c>
      <c r="H8" s="132">
        <v>0</v>
      </c>
      <c r="I8" s="131">
        <v>0</v>
      </c>
      <c r="J8" s="132">
        <v>0</v>
      </c>
      <c r="K8" s="131">
        <v>0</v>
      </c>
      <c r="L8" s="132">
        <v>0</v>
      </c>
      <c r="M8" s="133">
        <v>0</v>
      </c>
      <c r="N8" s="134">
        <v>0</v>
      </c>
      <c r="O8" s="148">
        <f t="shared" ref="O8:O71" si="2">SUM(E8*F8)*J8</f>
        <v>0</v>
      </c>
      <c r="P8" s="148">
        <f t="shared" ref="P8:P71" si="3">(H8*SUM(E8*F8*G8))</f>
        <v>0</v>
      </c>
      <c r="Q8" s="148">
        <f t="shared" ref="Q8:Q71" si="4">(((I8*(G8-2))*F8)*E8)+(((I8*0.75)*2)*F8*E8)</f>
        <v>0</v>
      </c>
      <c r="R8" s="148">
        <f t="shared" si="0"/>
        <v>0</v>
      </c>
      <c r="S8" s="148">
        <f t="shared" ref="S8:S71" si="5">SUM(L8)*E8*G8*F8</f>
        <v>0</v>
      </c>
      <c r="T8" s="148">
        <f t="shared" ref="T8" si="6">SUM(M8*$T$1)*E8*F8</f>
        <v>0</v>
      </c>
      <c r="U8" s="148">
        <f t="shared" ref="U8:U71" si="7">SUM(N8)*G8*F8*E8</f>
        <v>0</v>
      </c>
    </row>
    <row r="9" spans="1:21" x14ac:dyDescent="0.2">
      <c r="A9" s="145">
        <v>0</v>
      </c>
      <c r="B9" s="146" t="s">
        <v>191</v>
      </c>
      <c r="C9" s="147"/>
      <c r="D9" s="139">
        <f t="shared" si="1"/>
        <v>0</v>
      </c>
      <c r="E9" s="140">
        <v>1</v>
      </c>
      <c r="F9" s="141">
        <v>1</v>
      </c>
      <c r="G9" s="140">
        <v>1</v>
      </c>
      <c r="H9" s="132">
        <v>0</v>
      </c>
      <c r="I9" s="131">
        <v>0</v>
      </c>
      <c r="J9" s="132">
        <v>0</v>
      </c>
      <c r="K9" s="131">
        <v>0</v>
      </c>
      <c r="L9" s="132">
        <v>0</v>
      </c>
      <c r="M9" s="133">
        <v>0</v>
      </c>
      <c r="N9" s="134">
        <v>0</v>
      </c>
      <c r="O9" s="148">
        <f t="shared" si="2"/>
        <v>0</v>
      </c>
      <c r="P9" s="148">
        <f t="shared" si="3"/>
        <v>0</v>
      </c>
      <c r="Q9" s="148">
        <f t="shared" si="4"/>
        <v>0</v>
      </c>
      <c r="R9" s="148">
        <f t="shared" si="0"/>
        <v>0</v>
      </c>
      <c r="S9" s="148">
        <f t="shared" si="5"/>
        <v>0</v>
      </c>
      <c r="T9" s="148">
        <f t="shared" ref="T9" si="8">SUM(M9*T6)*E9*F9</f>
        <v>0</v>
      </c>
      <c r="U9" s="148">
        <f t="shared" si="7"/>
        <v>0</v>
      </c>
    </row>
    <row r="10" spans="1:21" x14ac:dyDescent="0.2">
      <c r="A10" s="145">
        <v>0</v>
      </c>
      <c r="B10" s="146" t="s">
        <v>191</v>
      </c>
      <c r="C10" s="147"/>
      <c r="D10" s="139">
        <f t="shared" si="1"/>
        <v>0</v>
      </c>
      <c r="E10" s="140">
        <v>1</v>
      </c>
      <c r="F10" s="141">
        <v>1</v>
      </c>
      <c r="G10" s="140">
        <v>1</v>
      </c>
      <c r="H10" s="132">
        <v>0</v>
      </c>
      <c r="I10" s="131">
        <v>0</v>
      </c>
      <c r="J10" s="132">
        <v>0</v>
      </c>
      <c r="K10" s="131">
        <v>0</v>
      </c>
      <c r="L10" s="132">
        <v>0</v>
      </c>
      <c r="M10" s="133">
        <v>0</v>
      </c>
      <c r="N10" s="134">
        <v>0</v>
      </c>
      <c r="O10" s="148">
        <f t="shared" si="2"/>
        <v>0</v>
      </c>
      <c r="P10" s="148">
        <f t="shared" si="3"/>
        <v>0</v>
      </c>
      <c r="Q10" s="148">
        <f t="shared" si="4"/>
        <v>0</v>
      </c>
      <c r="R10" s="148">
        <f t="shared" si="0"/>
        <v>0</v>
      </c>
      <c r="S10" s="148">
        <f t="shared" si="5"/>
        <v>0</v>
      </c>
      <c r="T10" s="148">
        <f t="shared" ref="T10:T11" si="9">SUM(M10*$T$1)*E10*F10</f>
        <v>0</v>
      </c>
      <c r="U10" s="148">
        <f t="shared" si="7"/>
        <v>0</v>
      </c>
    </row>
    <row r="11" spans="1:21" x14ac:dyDescent="0.2">
      <c r="A11" s="145">
        <v>0</v>
      </c>
      <c r="B11" s="146" t="s">
        <v>191</v>
      </c>
      <c r="C11" s="147"/>
      <c r="D11" s="139">
        <f t="shared" si="1"/>
        <v>0</v>
      </c>
      <c r="E11" s="140">
        <v>1</v>
      </c>
      <c r="F11" s="141">
        <v>1</v>
      </c>
      <c r="G11" s="140">
        <v>1</v>
      </c>
      <c r="H11" s="132">
        <v>0</v>
      </c>
      <c r="I11" s="131">
        <v>0</v>
      </c>
      <c r="J11" s="132">
        <v>0</v>
      </c>
      <c r="K11" s="131">
        <v>0</v>
      </c>
      <c r="L11" s="132">
        <v>0</v>
      </c>
      <c r="M11" s="133">
        <v>0</v>
      </c>
      <c r="N11" s="134">
        <v>0</v>
      </c>
      <c r="O11" s="148">
        <f t="shared" si="2"/>
        <v>0</v>
      </c>
      <c r="P11" s="148">
        <f t="shared" si="3"/>
        <v>0</v>
      </c>
      <c r="Q11" s="148">
        <f t="shared" si="4"/>
        <v>0</v>
      </c>
      <c r="R11" s="148">
        <f t="shared" si="0"/>
        <v>0</v>
      </c>
      <c r="S11" s="148">
        <f t="shared" si="5"/>
        <v>0</v>
      </c>
      <c r="T11" s="148">
        <f t="shared" si="9"/>
        <v>0</v>
      </c>
      <c r="U11" s="148">
        <f t="shared" si="7"/>
        <v>0</v>
      </c>
    </row>
    <row r="12" spans="1:21" x14ac:dyDescent="0.2">
      <c r="A12" s="145">
        <v>0</v>
      </c>
      <c r="B12" s="146" t="s">
        <v>191</v>
      </c>
      <c r="C12" s="147"/>
      <c r="D12" s="139">
        <f t="shared" si="1"/>
        <v>0</v>
      </c>
      <c r="E12" s="140">
        <v>1</v>
      </c>
      <c r="F12" s="141">
        <v>1</v>
      </c>
      <c r="G12" s="140">
        <v>1</v>
      </c>
      <c r="H12" s="132">
        <v>0</v>
      </c>
      <c r="I12" s="131">
        <v>0</v>
      </c>
      <c r="J12" s="132">
        <v>0</v>
      </c>
      <c r="K12" s="131">
        <v>0</v>
      </c>
      <c r="L12" s="132">
        <v>0</v>
      </c>
      <c r="M12" s="133">
        <v>0</v>
      </c>
      <c r="N12" s="134">
        <v>0</v>
      </c>
      <c r="O12" s="148">
        <f t="shared" si="2"/>
        <v>0</v>
      </c>
      <c r="P12" s="148">
        <f t="shared" si="3"/>
        <v>0</v>
      </c>
      <c r="Q12" s="148">
        <f t="shared" si="4"/>
        <v>0</v>
      </c>
      <c r="R12" s="148">
        <f t="shared" si="0"/>
        <v>0</v>
      </c>
      <c r="S12" s="148">
        <f t="shared" si="5"/>
        <v>0</v>
      </c>
      <c r="T12" s="148">
        <f t="shared" ref="T12" si="10">SUM(M12*T9)*E12*F12</f>
        <v>0</v>
      </c>
      <c r="U12" s="148">
        <f t="shared" si="7"/>
        <v>0</v>
      </c>
    </row>
    <row r="13" spans="1:21" x14ac:dyDescent="0.2">
      <c r="A13" s="145">
        <v>0</v>
      </c>
      <c r="B13" s="146" t="s">
        <v>191</v>
      </c>
      <c r="C13" s="147"/>
      <c r="D13" s="139">
        <f t="shared" si="1"/>
        <v>0</v>
      </c>
      <c r="E13" s="140">
        <v>1</v>
      </c>
      <c r="F13" s="141">
        <v>1</v>
      </c>
      <c r="G13" s="140">
        <v>1</v>
      </c>
      <c r="H13" s="132">
        <v>0</v>
      </c>
      <c r="I13" s="131">
        <v>0</v>
      </c>
      <c r="J13" s="132">
        <v>0</v>
      </c>
      <c r="K13" s="131">
        <v>0</v>
      </c>
      <c r="L13" s="132">
        <v>0</v>
      </c>
      <c r="M13" s="133">
        <v>0</v>
      </c>
      <c r="N13" s="134">
        <v>0</v>
      </c>
      <c r="O13" s="148">
        <f t="shared" si="2"/>
        <v>0</v>
      </c>
      <c r="P13" s="148">
        <f t="shared" si="3"/>
        <v>0</v>
      </c>
      <c r="Q13" s="148">
        <f t="shared" si="4"/>
        <v>0</v>
      </c>
      <c r="R13" s="148">
        <f t="shared" si="0"/>
        <v>0</v>
      </c>
      <c r="S13" s="148">
        <f t="shared" si="5"/>
        <v>0</v>
      </c>
      <c r="T13" s="148">
        <f t="shared" ref="T13:T14" si="11">SUM(M13*$T$1)*E13*F13</f>
        <v>0</v>
      </c>
      <c r="U13" s="148">
        <f t="shared" si="7"/>
        <v>0</v>
      </c>
    </row>
    <row r="14" spans="1:21" x14ac:dyDescent="0.2">
      <c r="A14" s="145">
        <v>0</v>
      </c>
      <c r="B14" s="146" t="s">
        <v>191</v>
      </c>
      <c r="C14" s="147"/>
      <c r="D14" s="139">
        <f t="shared" si="1"/>
        <v>0</v>
      </c>
      <c r="E14" s="140">
        <v>1</v>
      </c>
      <c r="F14" s="141">
        <v>1</v>
      </c>
      <c r="G14" s="140">
        <v>1</v>
      </c>
      <c r="H14" s="132">
        <v>0</v>
      </c>
      <c r="I14" s="131">
        <v>0</v>
      </c>
      <c r="J14" s="132">
        <v>0</v>
      </c>
      <c r="K14" s="131">
        <v>0</v>
      </c>
      <c r="L14" s="132">
        <v>0</v>
      </c>
      <c r="M14" s="133">
        <v>0</v>
      </c>
      <c r="N14" s="134">
        <v>0</v>
      </c>
      <c r="O14" s="148">
        <f t="shared" si="2"/>
        <v>0</v>
      </c>
      <c r="P14" s="148">
        <f t="shared" si="3"/>
        <v>0</v>
      </c>
      <c r="Q14" s="148">
        <f t="shared" si="4"/>
        <v>0</v>
      </c>
      <c r="R14" s="148">
        <f t="shared" si="0"/>
        <v>0</v>
      </c>
      <c r="S14" s="148">
        <f t="shared" si="5"/>
        <v>0</v>
      </c>
      <c r="T14" s="148">
        <f t="shared" si="11"/>
        <v>0</v>
      </c>
      <c r="U14" s="148">
        <f t="shared" si="7"/>
        <v>0</v>
      </c>
    </row>
    <row r="15" spans="1:21" x14ac:dyDescent="0.2">
      <c r="A15" s="145">
        <v>0</v>
      </c>
      <c r="B15" s="146" t="s">
        <v>191</v>
      </c>
      <c r="C15" s="147"/>
      <c r="D15" s="139">
        <f t="shared" si="1"/>
        <v>0</v>
      </c>
      <c r="E15" s="140">
        <v>1</v>
      </c>
      <c r="F15" s="141">
        <v>1</v>
      </c>
      <c r="G15" s="140">
        <v>1</v>
      </c>
      <c r="H15" s="132">
        <v>0</v>
      </c>
      <c r="I15" s="131">
        <v>0</v>
      </c>
      <c r="J15" s="132">
        <v>0</v>
      </c>
      <c r="K15" s="131">
        <v>0</v>
      </c>
      <c r="L15" s="132">
        <v>0</v>
      </c>
      <c r="M15" s="133">
        <v>0</v>
      </c>
      <c r="N15" s="134">
        <v>0</v>
      </c>
      <c r="O15" s="148">
        <f t="shared" si="2"/>
        <v>0</v>
      </c>
      <c r="P15" s="148">
        <f t="shared" si="3"/>
        <v>0</v>
      </c>
      <c r="Q15" s="148">
        <f t="shared" si="4"/>
        <v>0</v>
      </c>
      <c r="R15" s="148">
        <f t="shared" si="0"/>
        <v>0</v>
      </c>
      <c r="S15" s="148">
        <f t="shared" si="5"/>
        <v>0</v>
      </c>
      <c r="T15" s="148">
        <f t="shared" ref="T15" si="12">SUM(M15*T12)*E15*F15</f>
        <v>0</v>
      </c>
      <c r="U15" s="148">
        <f t="shared" si="7"/>
        <v>0</v>
      </c>
    </row>
    <row r="16" spans="1:21" x14ac:dyDescent="0.2">
      <c r="A16" s="145">
        <v>0</v>
      </c>
      <c r="B16" s="146" t="s">
        <v>191</v>
      </c>
      <c r="C16" s="147"/>
      <c r="D16" s="139">
        <f t="shared" si="1"/>
        <v>0</v>
      </c>
      <c r="E16" s="140">
        <v>1</v>
      </c>
      <c r="F16" s="141">
        <v>1</v>
      </c>
      <c r="G16" s="140">
        <v>1</v>
      </c>
      <c r="H16" s="132">
        <v>0</v>
      </c>
      <c r="I16" s="131">
        <v>0</v>
      </c>
      <c r="J16" s="132">
        <v>0</v>
      </c>
      <c r="K16" s="131">
        <v>0</v>
      </c>
      <c r="L16" s="132">
        <v>0</v>
      </c>
      <c r="M16" s="133">
        <v>0</v>
      </c>
      <c r="N16" s="134">
        <v>0</v>
      </c>
      <c r="O16" s="148">
        <f t="shared" si="2"/>
        <v>0</v>
      </c>
      <c r="P16" s="148">
        <f t="shared" si="3"/>
        <v>0</v>
      </c>
      <c r="Q16" s="148">
        <f t="shared" si="4"/>
        <v>0</v>
      </c>
      <c r="R16" s="148">
        <f t="shared" si="0"/>
        <v>0</v>
      </c>
      <c r="S16" s="148">
        <f t="shared" si="5"/>
        <v>0</v>
      </c>
      <c r="T16" s="148">
        <f t="shared" ref="T16:T17" si="13">SUM(M16*$T$1)*E16*F16</f>
        <v>0</v>
      </c>
      <c r="U16" s="148">
        <f t="shared" si="7"/>
        <v>0</v>
      </c>
    </row>
    <row r="17" spans="1:21" x14ac:dyDescent="0.2">
      <c r="A17" s="145">
        <v>0</v>
      </c>
      <c r="B17" s="146" t="s">
        <v>191</v>
      </c>
      <c r="C17" s="147"/>
      <c r="D17" s="139">
        <f t="shared" si="1"/>
        <v>0</v>
      </c>
      <c r="E17" s="140">
        <v>1</v>
      </c>
      <c r="F17" s="141">
        <v>1</v>
      </c>
      <c r="G17" s="140">
        <v>1</v>
      </c>
      <c r="H17" s="132">
        <v>0</v>
      </c>
      <c r="I17" s="131">
        <v>0</v>
      </c>
      <c r="J17" s="132">
        <v>0</v>
      </c>
      <c r="K17" s="131">
        <v>0</v>
      </c>
      <c r="L17" s="132">
        <v>0</v>
      </c>
      <c r="M17" s="133">
        <v>0</v>
      </c>
      <c r="N17" s="134">
        <v>0</v>
      </c>
      <c r="O17" s="148">
        <f t="shared" si="2"/>
        <v>0</v>
      </c>
      <c r="P17" s="148">
        <f t="shared" si="3"/>
        <v>0</v>
      </c>
      <c r="Q17" s="148">
        <f t="shared" si="4"/>
        <v>0</v>
      </c>
      <c r="R17" s="148">
        <f t="shared" si="0"/>
        <v>0</v>
      </c>
      <c r="S17" s="148">
        <f t="shared" si="5"/>
        <v>0</v>
      </c>
      <c r="T17" s="148">
        <f t="shared" si="13"/>
        <v>0</v>
      </c>
      <c r="U17" s="148">
        <f t="shared" si="7"/>
        <v>0</v>
      </c>
    </row>
    <row r="18" spans="1:21" x14ac:dyDescent="0.2">
      <c r="A18" s="145">
        <v>0</v>
      </c>
      <c r="B18" s="146" t="s">
        <v>191</v>
      </c>
      <c r="C18" s="147"/>
      <c r="D18" s="139">
        <f t="shared" si="1"/>
        <v>0</v>
      </c>
      <c r="E18" s="140">
        <v>1</v>
      </c>
      <c r="F18" s="141">
        <v>1</v>
      </c>
      <c r="G18" s="140">
        <v>1</v>
      </c>
      <c r="H18" s="132">
        <v>0</v>
      </c>
      <c r="I18" s="131">
        <v>0</v>
      </c>
      <c r="J18" s="132">
        <v>0</v>
      </c>
      <c r="K18" s="131">
        <v>0</v>
      </c>
      <c r="L18" s="132">
        <v>0</v>
      </c>
      <c r="M18" s="133">
        <v>0</v>
      </c>
      <c r="N18" s="134">
        <v>0</v>
      </c>
      <c r="O18" s="148">
        <f t="shared" si="2"/>
        <v>0</v>
      </c>
      <c r="P18" s="148">
        <f t="shared" si="3"/>
        <v>0</v>
      </c>
      <c r="Q18" s="148">
        <f t="shared" si="4"/>
        <v>0</v>
      </c>
      <c r="R18" s="148">
        <f t="shared" si="0"/>
        <v>0</v>
      </c>
      <c r="S18" s="148">
        <f t="shared" si="5"/>
        <v>0</v>
      </c>
      <c r="T18" s="148">
        <f t="shared" ref="T18" si="14">SUM(M18*T15)*E18*F18</f>
        <v>0</v>
      </c>
      <c r="U18" s="148">
        <f t="shared" si="7"/>
        <v>0</v>
      </c>
    </row>
    <row r="19" spans="1:21" x14ac:dyDescent="0.2">
      <c r="A19" s="145">
        <v>0</v>
      </c>
      <c r="B19" s="146" t="s">
        <v>191</v>
      </c>
      <c r="C19" s="147"/>
      <c r="D19" s="139">
        <f t="shared" si="1"/>
        <v>0</v>
      </c>
      <c r="E19" s="140">
        <v>1</v>
      </c>
      <c r="F19" s="141">
        <v>1</v>
      </c>
      <c r="G19" s="140">
        <v>1</v>
      </c>
      <c r="H19" s="132">
        <v>0</v>
      </c>
      <c r="I19" s="131">
        <v>0</v>
      </c>
      <c r="J19" s="132">
        <v>0</v>
      </c>
      <c r="K19" s="131">
        <v>0</v>
      </c>
      <c r="L19" s="132">
        <v>0</v>
      </c>
      <c r="M19" s="133">
        <v>0</v>
      </c>
      <c r="N19" s="134">
        <v>0</v>
      </c>
      <c r="O19" s="148">
        <f t="shared" si="2"/>
        <v>0</v>
      </c>
      <c r="P19" s="148">
        <f t="shared" si="3"/>
        <v>0</v>
      </c>
      <c r="Q19" s="148">
        <f t="shared" si="4"/>
        <v>0</v>
      </c>
      <c r="R19" s="148">
        <f t="shared" si="0"/>
        <v>0</v>
      </c>
      <c r="S19" s="148">
        <f t="shared" si="5"/>
        <v>0</v>
      </c>
      <c r="T19" s="148">
        <f t="shared" ref="T19:T20" si="15">SUM(M19*$T$1)*E19*F19</f>
        <v>0</v>
      </c>
      <c r="U19" s="148">
        <f t="shared" si="7"/>
        <v>0</v>
      </c>
    </row>
    <row r="20" spans="1:21" x14ac:dyDescent="0.2">
      <c r="A20" s="145">
        <v>0</v>
      </c>
      <c r="B20" s="146" t="s">
        <v>191</v>
      </c>
      <c r="C20" s="147"/>
      <c r="D20" s="139">
        <f t="shared" si="1"/>
        <v>0</v>
      </c>
      <c r="E20" s="140">
        <v>1</v>
      </c>
      <c r="F20" s="141">
        <v>1</v>
      </c>
      <c r="G20" s="140">
        <v>1</v>
      </c>
      <c r="H20" s="132">
        <v>0</v>
      </c>
      <c r="I20" s="131">
        <v>0</v>
      </c>
      <c r="J20" s="132">
        <v>0</v>
      </c>
      <c r="K20" s="131">
        <v>0</v>
      </c>
      <c r="L20" s="132">
        <v>0</v>
      </c>
      <c r="M20" s="133">
        <v>0</v>
      </c>
      <c r="N20" s="134">
        <v>0</v>
      </c>
      <c r="O20" s="148">
        <f t="shared" si="2"/>
        <v>0</v>
      </c>
      <c r="P20" s="148">
        <f t="shared" si="3"/>
        <v>0</v>
      </c>
      <c r="Q20" s="148">
        <f t="shared" si="4"/>
        <v>0</v>
      </c>
      <c r="R20" s="148">
        <f t="shared" si="0"/>
        <v>0</v>
      </c>
      <c r="S20" s="148">
        <f t="shared" si="5"/>
        <v>0</v>
      </c>
      <c r="T20" s="148">
        <f t="shared" si="15"/>
        <v>0</v>
      </c>
      <c r="U20" s="148">
        <f t="shared" si="7"/>
        <v>0</v>
      </c>
    </row>
    <row r="21" spans="1:21" x14ac:dyDescent="0.2">
      <c r="A21" s="145">
        <v>0</v>
      </c>
      <c r="B21" s="146" t="s">
        <v>191</v>
      </c>
      <c r="C21" s="147"/>
      <c r="D21" s="139">
        <f t="shared" si="1"/>
        <v>0</v>
      </c>
      <c r="E21" s="140">
        <v>1</v>
      </c>
      <c r="F21" s="141">
        <v>1</v>
      </c>
      <c r="G21" s="140">
        <v>1</v>
      </c>
      <c r="H21" s="132">
        <v>0</v>
      </c>
      <c r="I21" s="131">
        <v>0</v>
      </c>
      <c r="J21" s="132">
        <v>0</v>
      </c>
      <c r="K21" s="131">
        <v>0</v>
      </c>
      <c r="L21" s="132">
        <v>0</v>
      </c>
      <c r="M21" s="133">
        <v>0</v>
      </c>
      <c r="N21" s="134">
        <v>0</v>
      </c>
      <c r="O21" s="148">
        <f t="shared" si="2"/>
        <v>0</v>
      </c>
      <c r="P21" s="148">
        <f t="shared" si="3"/>
        <v>0</v>
      </c>
      <c r="Q21" s="148">
        <f t="shared" si="4"/>
        <v>0</v>
      </c>
      <c r="R21" s="148">
        <f t="shared" si="0"/>
        <v>0</v>
      </c>
      <c r="S21" s="148">
        <f t="shared" si="5"/>
        <v>0</v>
      </c>
      <c r="T21" s="148">
        <f t="shared" ref="T21" si="16">SUM(M21*T18)*E21*F21</f>
        <v>0</v>
      </c>
      <c r="U21" s="148">
        <f t="shared" si="7"/>
        <v>0</v>
      </c>
    </row>
    <row r="22" spans="1:21" x14ac:dyDescent="0.2">
      <c r="A22" s="145">
        <v>0</v>
      </c>
      <c r="B22" s="146" t="s">
        <v>191</v>
      </c>
      <c r="C22" s="147"/>
      <c r="D22" s="139">
        <f t="shared" si="1"/>
        <v>0</v>
      </c>
      <c r="E22" s="140">
        <v>1</v>
      </c>
      <c r="F22" s="141">
        <v>1</v>
      </c>
      <c r="G22" s="140">
        <v>1</v>
      </c>
      <c r="H22" s="132">
        <v>0</v>
      </c>
      <c r="I22" s="131">
        <v>0</v>
      </c>
      <c r="J22" s="132">
        <v>0</v>
      </c>
      <c r="K22" s="131">
        <v>0</v>
      </c>
      <c r="L22" s="132">
        <v>0</v>
      </c>
      <c r="M22" s="133">
        <v>0</v>
      </c>
      <c r="N22" s="134">
        <v>0</v>
      </c>
      <c r="O22" s="148">
        <f t="shared" si="2"/>
        <v>0</v>
      </c>
      <c r="P22" s="148">
        <f t="shared" si="3"/>
        <v>0</v>
      </c>
      <c r="Q22" s="148">
        <f t="shared" si="4"/>
        <v>0</v>
      </c>
      <c r="R22" s="148">
        <f t="shared" si="0"/>
        <v>0</v>
      </c>
      <c r="S22" s="148">
        <f t="shared" si="5"/>
        <v>0</v>
      </c>
      <c r="T22" s="148">
        <f t="shared" ref="T22:T23" si="17">SUM(M22*$T$1)*E22*F22</f>
        <v>0</v>
      </c>
      <c r="U22" s="148">
        <f t="shared" si="7"/>
        <v>0</v>
      </c>
    </row>
    <row r="23" spans="1:21" x14ac:dyDescent="0.2">
      <c r="A23" s="145">
        <v>0</v>
      </c>
      <c r="B23" s="146" t="s">
        <v>191</v>
      </c>
      <c r="C23" s="147"/>
      <c r="D23" s="139">
        <f t="shared" si="1"/>
        <v>0</v>
      </c>
      <c r="E23" s="140">
        <v>1</v>
      </c>
      <c r="F23" s="141">
        <v>1</v>
      </c>
      <c r="G23" s="140">
        <v>1</v>
      </c>
      <c r="H23" s="132">
        <v>0</v>
      </c>
      <c r="I23" s="131">
        <v>0</v>
      </c>
      <c r="J23" s="132">
        <v>0</v>
      </c>
      <c r="K23" s="131">
        <v>0</v>
      </c>
      <c r="L23" s="132">
        <v>0</v>
      </c>
      <c r="M23" s="133">
        <v>0</v>
      </c>
      <c r="N23" s="134">
        <v>0</v>
      </c>
      <c r="O23" s="148">
        <f t="shared" si="2"/>
        <v>0</v>
      </c>
      <c r="P23" s="148">
        <f t="shared" si="3"/>
        <v>0</v>
      </c>
      <c r="Q23" s="148">
        <f t="shared" si="4"/>
        <v>0</v>
      </c>
      <c r="R23" s="148">
        <f t="shared" si="0"/>
        <v>0</v>
      </c>
      <c r="S23" s="148">
        <f t="shared" si="5"/>
        <v>0</v>
      </c>
      <c r="T23" s="148">
        <f t="shared" si="17"/>
        <v>0</v>
      </c>
      <c r="U23" s="148">
        <f t="shared" si="7"/>
        <v>0</v>
      </c>
    </row>
    <row r="24" spans="1:21" x14ac:dyDescent="0.2">
      <c r="A24" s="145">
        <v>0</v>
      </c>
      <c r="B24" s="146" t="s">
        <v>191</v>
      </c>
      <c r="C24" s="147"/>
      <c r="D24" s="139">
        <f t="shared" si="1"/>
        <v>0</v>
      </c>
      <c r="E24" s="140">
        <v>1</v>
      </c>
      <c r="F24" s="141">
        <v>1</v>
      </c>
      <c r="G24" s="140">
        <v>1</v>
      </c>
      <c r="H24" s="132">
        <v>0</v>
      </c>
      <c r="I24" s="131">
        <v>0</v>
      </c>
      <c r="J24" s="132">
        <v>0</v>
      </c>
      <c r="K24" s="131">
        <v>0</v>
      </c>
      <c r="L24" s="132">
        <v>0</v>
      </c>
      <c r="M24" s="133">
        <v>0</v>
      </c>
      <c r="N24" s="134">
        <v>0</v>
      </c>
      <c r="O24" s="148">
        <f t="shared" si="2"/>
        <v>0</v>
      </c>
      <c r="P24" s="148">
        <f t="shared" si="3"/>
        <v>0</v>
      </c>
      <c r="Q24" s="148">
        <f t="shared" si="4"/>
        <v>0</v>
      </c>
      <c r="R24" s="148">
        <f t="shared" si="0"/>
        <v>0</v>
      </c>
      <c r="S24" s="148">
        <f t="shared" si="5"/>
        <v>0</v>
      </c>
      <c r="T24" s="148">
        <f t="shared" ref="T24" si="18">SUM(M24*T21)*E24*F24</f>
        <v>0</v>
      </c>
      <c r="U24" s="148">
        <f t="shared" si="7"/>
        <v>0</v>
      </c>
    </row>
    <row r="25" spans="1:21" x14ac:dyDescent="0.2">
      <c r="A25" s="145">
        <v>0</v>
      </c>
      <c r="B25" s="146" t="s">
        <v>191</v>
      </c>
      <c r="C25" s="147"/>
      <c r="D25" s="139">
        <f t="shared" si="1"/>
        <v>0</v>
      </c>
      <c r="E25" s="140">
        <v>1</v>
      </c>
      <c r="F25" s="141">
        <v>1</v>
      </c>
      <c r="G25" s="140">
        <v>1</v>
      </c>
      <c r="H25" s="132">
        <v>0</v>
      </c>
      <c r="I25" s="131">
        <v>0</v>
      </c>
      <c r="J25" s="132">
        <v>0</v>
      </c>
      <c r="K25" s="131">
        <v>0</v>
      </c>
      <c r="L25" s="132">
        <v>0</v>
      </c>
      <c r="M25" s="133">
        <v>0</v>
      </c>
      <c r="N25" s="134">
        <v>0</v>
      </c>
      <c r="O25" s="148">
        <f t="shared" si="2"/>
        <v>0</v>
      </c>
      <c r="P25" s="148">
        <f t="shared" si="3"/>
        <v>0</v>
      </c>
      <c r="Q25" s="148">
        <f t="shared" si="4"/>
        <v>0</v>
      </c>
      <c r="R25" s="148">
        <f t="shared" si="0"/>
        <v>0</v>
      </c>
      <c r="S25" s="148">
        <f t="shared" si="5"/>
        <v>0</v>
      </c>
      <c r="T25" s="148">
        <f t="shared" ref="T25:T26" si="19">SUM(M25*$T$1)*E25*F25</f>
        <v>0</v>
      </c>
      <c r="U25" s="148">
        <f t="shared" si="7"/>
        <v>0</v>
      </c>
    </row>
    <row r="26" spans="1:21" x14ac:dyDescent="0.2">
      <c r="A26" s="145">
        <v>0</v>
      </c>
      <c r="B26" s="146" t="s">
        <v>191</v>
      </c>
      <c r="C26" s="147"/>
      <c r="D26" s="139">
        <f t="shared" si="1"/>
        <v>0</v>
      </c>
      <c r="E26" s="140">
        <v>1</v>
      </c>
      <c r="F26" s="141">
        <v>1</v>
      </c>
      <c r="G26" s="140">
        <v>1</v>
      </c>
      <c r="H26" s="132">
        <v>0</v>
      </c>
      <c r="I26" s="131">
        <v>0</v>
      </c>
      <c r="J26" s="132">
        <v>0</v>
      </c>
      <c r="K26" s="131">
        <v>0</v>
      </c>
      <c r="L26" s="132">
        <v>0</v>
      </c>
      <c r="M26" s="133">
        <v>0</v>
      </c>
      <c r="N26" s="134">
        <v>0</v>
      </c>
      <c r="O26" s="148">
        <f t="shared" si="2"/>
        <v>0</v>
      </c>
      <c r="P26" s="148">
        <f t="shared" si="3"/>
        <v>0</v>
      </c>
      <c r="Q26" s="148">
        <f t="shared" si="4"/>
        <v>0</v>
      </c>
      <c r="R26" s="148">
        <f t="shared" si="0"/>
        <v>0</v>
      </c>
      <c r="S26" s="148">
        <f t="shared" si="5"/>
        <v>0</v>
      </c>
      <c r="T26" s="148">
        <f t="shared" si="19"/>
        <v>0</v>
      </c>
      <c r="U26" s="148">
        <f t="shared" si="7"/>
        <v>0</v>
      </c>
    </row>
    <row r="27" spans="1:21" x14ac:dyDescent="0.2">
      <c r="A27" s="145">
        <v>0</v>
      </c>
      <c r="B27" s="146" t="s">
        <v>191</v>
      </c>
      <c r="C27" s="147"/>
      <c r="D27" s="139">
        <f t="shared" si="1"/>
        <v>0</v>
      </c>
      <c r="E27" s="140">
        <v>1</v>
      </c>
      <c r="F27" s="141">
        <v>1</v>
      </c>
      <c r="G27" s="140">
        <v>1</v>
      </c>
      <c r="H27" s="132">
        <v>0</v>
      </c>
      <c r="I27" s="131">
        <v>0</v>
      </c>
      <c r="J27" s="132">
        <v>0</v>
      </c>
      <c r="K27" s="131">
        <v>0</v>
      </c>
      <c r="L27" s="132">
        <v>0</v>
      </c>
      <c r="M27" s="133">
        <v>0</v>
      </c>
      <c r="N27" s="134">
        <v>0</v>
      </c>
      <c r="O27" s="148">
        <f t="shared" si="2"/>
        <v>0</v>
      </c>
      <c r="P27" s="148">
        <f t="shared" si="3"/>
        <v>0</v>
      </c>
      <c r="Q27" s="148">
        <f t="shared" si="4"/>
        <v>0</v>
      </c>
      <c r="R27" s="148">
        <f t="shared" si="0"/>
        <v>0</v>
      </c>
      <c r="S27" s="148">
        <f t="shared" si="5"/>
        <v>0</v>
      </c>
      <c r="T27" s="148">
        <f t="shared" ref="T27" si="20">SUM(M27*T24)*E27*F27</f>
        <v>0</v>
      </c>
      <c r="U27" s="148">
        <f t="shared" si="7"/>
        <v>0</v>
      </c>
    </row>
    <row r="28" spans="1:21" x14ac:dyDescent="0.2">
      <c r="A28" s="145">
        <v>0</v>
      </c>
      <c r="B28" s="146" t="s">
        <v>191</v>
      </c>
      <c r="C28" s="147"/>
      <c r="D28" s="139">
        <f t="shared" si="1"/>
        <v>0</v>
      </c>
      <c r="E28" s="140">
        <v>1</v>
      </c>
      <c r="F28" s="141">
        <v>1</v>
      </c>
      <c r="G28" s="140">
        <v>1</v>
      </c>
      <c r="H28" s="132">
        <v>0</v>
      </c>
      <c r="I28" s="131">
        <v>0</v>
      </c>
      <c r="J28" s="132">
        <v>0</v>
      </c>
      <c r="K28" s="131">
        <v>0</v>
      </c>
      <c r="L28" s="132">
        <v>0</v>
      </c>
      <c r="M28" s="133">
        <v>0</v>
      </c>
      <c r="N28" s="134">
        <v>0</v>
      </c>
      <c r="O28" s="148">
        <f t="shared" si="2"/>
        <v>0</v>
      </c>
      <c r="P28" s="148">
        <f t="shared" si="3"/>
        <v>0</v>
      </c>
      <c r="Q28" s="148">
        <f t="shared" si="4"/>
        <v>0</v>
      </c>
      <c r="R28" s="148">
        <f t="shared" si="0"/>
        <v>0</v>
      </c>
      <c r="S28" s="148">
        <f t="shared" si="5"/>
        <v>0</v>
      </c>
      <c r="T28" s="148">
        <f t="shared" ref="T28:T29" si="21">SUM(M28*$T$1)*E28*F28</f>
        <v>0</v>
      </c>
      <c r="U28" s="148">
        <f t="shared" si="7"/>
        <v>0</v>
      </c>
    </row>
    <row r="29" spans="1:21" x14ac:dyDescent="0.2">
      <c r="A29" s="145">
        <v>0</v>
      </c>
      <c r="B29" s="146" t="s">
        <v>191</v>
      </c>
      <c r="C29" s="147"/>
      <c r="D29" s="139">
        <f t="shared" si="1"/>
        <v>0</v>
      </c>
      <c r="E29" s="140">
        <v>1</v>
      </c>
      <c r="F29" s="141">
        <v>1</v>
      </c>
      <c r="G29" s="140">
        <v>1</v>
      </c>
      <c r="H29" s="132">
        <v>0</v>
      </c>
      <c r="I29" s="131">
        <v>0</v>
      </c>
      <c r="J29" s="132">
        <v>0</v>
      </c>
      <c r="K29" s="131">
        <v>0</v>
      </c>
      <c r="L29" s="132">
        <v>0</v>
      </c>
      <c r="M29" s="133">
        <v>0</v>
      </c>
      <c r="N29" s="134">
        <v>0</v>
      </c>
      <c r="O29" s="148">
        <f t="shared" si="2"/>
        <v>0</v>
      </c>
      <c r="P29" s="148">
        <f t="shared" si="3"/>
        <v>0</v>
      </c>
      <c r="Q29" s="148">
        <f t="shared" si="4"/>
        <v>0</v>
      </c>
      <c r="R29" s="148">
        <f t="shared" si="0"/>
        <v>0</v>
      </c>
      <c r="S29" s="148">
        <f t="shared" si="5"/>
        <v>0</v>
      </c>
      <c r="T29" s="148">
        <f t="shared" si="21"/>
        <v>0</v>
      </c>
      <c r="U29" s="148">
        <f t="shared" si="7"/>
        <v>0</v>
      </c>
    </row>
    <row r="30" spans="1:21" x14ac:dyDescent="0.2">
      <c r="A30" s="145">
        <v>0</v>
      </c>
      <c r="B30" s="146" t="s">
        <v>191</v>
      </c>
      <c r="C30" s="147"/>
      <c r="D30" s="139">
        <f t="shared" si="1"/>
        <v>0</v>
      </c>
      <c r="E30" s="140">
        <v>1</v>
      </c>
      <c r="F30" s="141">
        <v>1</v>
      </c>
      <c r="G30" s="140">
        <v>1</v>
      </c>
      <c r="H30" s="132">
        <v>0</v>
      </c>
      <c r="I30" s="131">
        <v>0</v>
      </c>
      <c r="J30" s="132">
        <v>0</v>
      </c>
      <c r="K30" s="131">
        <v>0</v>
      </c>
      <c r="L30" s="132">
        <v>0</v>
      </c>
      <c r="M30" s="133">
        <v>0</v>
      </c>
      <c r="N30" s="134">
        <v>0</v>
      </c>
      <c r="O30" s="148">
        <f t="shared" si="2"/>
        <v>0</v>
      </c>
      <c r="P30" s="148">
        <f t="shared" si="3"/>
        <v>0</v>
      </c>
      <c r="Q30" s="148">
        <f t="shared" si="4"/>
        <v>0</v>
      </c>
      <c r="R30" s="148">
        <f t="shared" si="0"/>
        <v>0</v>
      </c>
      <c r="S30" s="148">
        <f t="shared" si="5"/>
        <v>0</v>
      </c>
      <c r="T30" s="148">
        <f t="shared" ref="T30" si="22">SUM(M30*T27)*E30*F30</f>
        <v>0</v>
      </c>
      <c r="U30" s="148">
        <f t="shared" si="7"/>
        <v>0</v>
      </c>
    </row>
    <row r="31" spans="1:21" x14ac:dyDescent="0.2">
      <c r="A31" s="145">
        <v>0</v>
      </c>
      <c r="B31" s="146" t="s">
        <v>191</v>
      </c>
      <c r="C31" s="147"/>
      <c r="D31" s="139">
        <f t="shared" si="1"/>
        <v>0</v>
      </c>
      <c r="E31" s="140">
        <v>1</v>
      </c>
      <c r="F31" s="141">
        <v>1</v>
      </c>
      <c r="G31" s="140">
        <v>1</v>
      </c>
      <c r="H31" s="132">
        <v>0</v>
      </c>
      <c r="I31" s="131">
        <v>0</v>
      </c>
      <c r="J31" s="132">
        <v>0</v>
      </c>
      <c r="K31" s="131">
        <v>0</v>
      </c>
      <c r="L31" s="132">
        <v>0</v>
      </c>
      <c r="M31" s="133">
        <v>0</v>
      </c>
      <c r="N31" s="134">
        <v>0</v>
      </c>
      <c r="O31" s="148">
        <f t="shared" si="2"/>
        <v>0</v>
      </c>
      <c r="P31" s="148">
        <f t="shared" si="3"/>
        <v>0</v>
      </c>
      <c r="Q31" s="148">
        <f t="shared" si="4"/>
        <v>0</v>
      </c>
      <c r="R31" s="148">
        <f t="shared" si="0"/>
        <v>0</v>
      </c>
      <c r="S31" s="148">
        <f t="shared" si="5"/>
        <v>0</v>
      </c>
      <c r="T31" s="148">
        <f t="shared" ref="T31:T32" si="23">SUM(M31*$T$1)*E31*F31</f>
        <v>0</v>
      </c>
      <c r="U31" s="148">
        <f t="shared" si="7"/>
        <v>0</v>
      </c>
    </row>
    <row r="32" spans="1:21" x14ac:dyDescent="0.2">
      <c r="A32" s="145">
        <v>0</v>
      </c>
      <c r="B32" s="146" t="s">
        <v>191</v>
      </c>
      <c r="C32" s="147"/>
      <c r="D32" s="139">
        <f t="shared" si="1"/>
        <v>0</v>
      </c>
      <c r="E32" s="140">
        <v>1</v>
      </c>
      <c r="F32" s="141">
        <v>1</v>
      </c>
      <c r="G32" s="140">
        <v>1</v>
      </c>
      <c r="H32" s="132">
        <v>0</v>
      </c>
      <c r="I32" s="131">
        <v>0</v>
      </c>
      <c r="J32" s="132">
        <v>0</v>
      </c>
      <c r="K32" s="131">
        <v>0</v>
      </c>
      <c r="L32" s="132">
        <v>0</v>
      </c>
      <c r="M32" s="133">
        <v>0</v>
      </c>
      <c r="N32" s="134">
        <v>0</v>
      </c>
      <c r="O32" s="148">
        <f t="shared" si="2"/>
        <v>0</v>
      </c>
      <c r="P32" s="148">
        <f t="shared" si="3"/>
        <v>0</v>
      </c>
      <c r="Q32" s="148">
        <f t="shared" si="4"/>
        <v>0</v>
      </c>
      <c r="R32" s="148">
        <f t="shared" si="0"/>
        <v>0</v>
      </c>
      <c r="S32" s="148">
        <f t="shared" si="5"/>
        <v>0</v>
      </c>
      <c r="T32" s="148">
        <f t="shared" si="23"/>
        <v>0</v>
      </c>
      <c r="U32" s="148">
        <f t="shared" si="7"/>
        <v>0</v>
      </c>
    </row>
    <row r="33" spans="1:21" x14ac:dyDescent="0.2">
      <c r="A33" s="145">
        <v>0</v>
      </c>
      <c r="B33" s="146" t="s">
        <v>191</v>
      </c>
      <c r="C33" s="147"/>
      <c r="D33" s="139">
        <f t="shared" si="1"/>
        <v>0</v>
      </c>
      <c r="E33" s="140">
        <v>1</v>
      </c>
      <c r="F33" s="141">
        <v>1</v>
      </c>
      <c r="G33" s="140">
        <v>1</v>
      </c>
      <c r="H33" s="132">
        <v>0</v>
      </c>
      <c r="I33" s="131">
        <v>0</v>
      </c>
      <c r="J33" s="132">
        <v>0</v>
      </c>
      <c r="K33" s="131">
        <v>0</v>
      </c>
      <c r="L33" s="132">
        <v>0</v>
      </c>
      <c r="M33" s="133">
        <v>0</v>
      </c>
      <c r="N33" s="134">
        <v>0</v>
      </c>
      <c r="O33" s="148">
        <f t="shared" si="2"/>
        <v>0</v>
      </c>
      <c r="P33" s="148">
        <f t="shared" si="3"/>
        <v>0</v>
      </c>
      <c r="Q33" s="148">
        <f t="shared" si="4"/>
        <v>0</v>
      </c>
      <c r="R33" s="148">
        <f t="shared" si="0"/>
        <v>0</v>
      </c>
      <c r="S33" s="148">
        <f t="shared" si="5"/>
        <v>0</v>
      </c>
      <c r="T33" s="148">
        <f t="shared" ref="T33" si="24">SUM(M33*T30)*E33*F33</f>
        <v>0</v>
      </c>
      <c r="U33" s="148">
        <f t="shared" si="7"/>
        <v>0</v>
      </c>
    </row>
    <row r="34" spans="1:21" x14ac:dyDescent="0.2">
      <c r="A34" s="145">
        <v>0</v>
      </c>
      <c r="B34" s="146" t="s">
        <v>191</v>
      </c>
      <c r="C34" s="147"/>
      <c r="D34" s="139">
        <f t="shared" si="1"/>
        <v>0</v>
      </c>
      <c r="E34" s="140">
        <v>1</v>
      </c>
      <c r="F34" s="141">
        <v>1</v>
      </c>
      <c r="G34" s="140">
        <v>1</v>
      </c>
      <c r="H34" s="132">
        <v>0</v>
      </c>
      <c r="I34" s="131">
        <v>0</v>
      </c>
      <c r="J34" s="132">
        <v>0</v>
      </c>
      <c r="K34" s="131">
        <v>0</v>
      </c>
      <c r="L34" s="132">
        <v>0</v>
      </c>
      <c r="M34" s="133">
        <v>0</v>
      </c>
      <c r="N34" s="134">
        <v>0</v>
      </c>
      <c r="O34" s="148">
        <f t="shared" si="2"/>
        <v>0</v>
      </c>
      <c r="P34" s="148">
        <f t="shared" si="3"/>
        <v>0</v>
      </c>
      <c r="Q34" s="148">
        <f t="shared" si="4"/>
        <v>0</v>
      </c>
      <c r="R34" s="148">
        <f t="shared" si="0"/>
        <v>0</v>
      </c>
      <c r="S34" s="148">
        <f t="shared" si="5"/>
        <v>0</v>
      </c>
      <c r="T34" s="148">
        <f t="shared" ref="T34:T35" si="25">SUM(M34*$T$1)*E34*F34</f>
        <v>0</v>
      </c>
      <c r="U34" s="148">
        <f t="shared" si="7"/>
        <v>0</v>
      </c>
    </row>
    <row r="35" spans="1:21" x14ac:dyDescent="0.2">
      <c r="A35" s="145">
        <v>0</v>
      </c>
      <c r="B35" s="146" t="s">
        <v>191</v>
      </c>
      <c r="C35" s="147"/>
      <c r="D35" s="139">
        <f t="shared" si="1"/>
        <v>0</v>
      </c>
      <c r="E35" s="140">
        <v>1</v>
      </c>
      <c r="F35" s="141">
        <v>1</v>
      </c>
      <c r="G35" s="140">
        <v>1</v>
      </c>
      <c r="H35" s="132">
        <v>0</v>
      </c>
      <c r="I35" s="131">
        <v>0</v>
      </c>
      <c r="J35" s="132">
        <v>0</v>
      </c>
      <c r="K35" s="131">
        <v>0</v>
      </c>
      <c r="L35" s="132">
        <v>0</v>
      </c>
      <c r="M35" s="133">
        <v>0</v>
      </c>
      <c r="N35" s="134">
        <v>0</v>
      </c>
      <c r="O35" s="148">
        <f t="shared" si="2"/>
        <v>0</v>
      </c>
      <c r="P35" s="148">
        <f t="shared" si="3"/>
        <v>0</v>
      </c>
      <c r="Q35" s="148">
        <f t="shared" si="4"/>
        <v>0</v>
      </c>
      <c r="R35" s="148">
        <f t="shared" si="0"/>
        <v>0</v>
      </c>
      <c r="S35" s="148">
        <f t="shared" si="5"/>
        <v>0</v>
      </c>
      <c r="T35" s="148">
        <f t="shared" si="25"/>
        <v>0</v>
      </c>
      <c r="U35" s="148">
        <f t="shared" si="7"/>
        <v>0</v>
      </c>
    </row>
    <row r="36" spans="1:21" x14ac:dyDescent="0.2">
      <c r="A36" s="145">
        <v>0</v>
      </c>
      <c r="B36" s="146" t="s">
        <v>191</v>
      </c>
      <c r="C36" s="147"/>
      <c r="D36" s="139">
        <f t="shared" si="1"/>
        <v>0</v>
      </c>
      <c r="E36" s="140">
        <v>1</v>
      </c>
      <c r="F36" s="141">
        <v>1</v>
      </c>
      <c r="G36" s="140">
        <v>1</v>
      </c>
      <c r="H36" s="132">
        <v>0</v>
      </c>
      <c r="I36" s="131">
        <v>0</v>
      </c>
      <c r="J36" s="132">
        <v>0</v>
      </c>
      <c r="K36" s="131">
        <v>0</v>
      </c>
      <c r="L36" s="132">
        <v>0</v>
      </c>
      <c r="M36" s="133">
        <v>0</v>
      </c>
      <c r="N36" s="134">
        <v>0</v>
      </c>
      <c r="O36" s="148">
        <f t="shared" si="2"/>
        <v>0</v>
      </c>
      <c r="P36" s="148">
        <f t="shared" si="3"/>
        <v>0</v>
      </c>
      <c r="Q36" s="148">
        <f t="shared" si="4"/>
        <v>0</v>
      </c>
      <c r="R36" s="148">
        <f t="shared" si="0"/>
        <v>0</v>
      </c>
      <c r="S36" s="148">
        <f t="shared" si="5"/>
        <v>0</v>
      </c>
      <c r="T36" s="148">
        <f t="shared" ref="T36" si="26">SUM(M36*T33)*E36*F36</f>
        <v>0</v>
      </c>
      <c r="U36" s="148">
        <f t="shared" si="7"/>
        <v>0</v>
      </c>
    </row>
    <row r="37" spans="1:21" x14ac:dyDescent="0.2">
      <c r="A37" s="145">
        <v>0</v>
      </c>
      <c r="B37" s="146" t="s">
        <v>191</v>
      </c>
      <c r="C37" s="147"/>
      <c r="D37" s="139">
        <f t="shared" si="1"/>
        <v>0</v>
      </c>
      <c r="E37" s="140">
        <v>1</v>
      </c>
      <c r="F37" s="141">
        <v>1</v>
      </c>
      <c r="G37" s="140">
        <v>1</v>
      </c>
      <c r="H37" s="132">
        <v>0</v>
      </c>
      <c r="I37" s="131">
        <v>0</v>
      </c>
      <c r="J37" s="132">
        <v>0</v>
      </c>
      <c r="K37" s="131">
        <v>0</v>
      </c>
      <c r="L37" s="132">
        <v>0</v>
      </c>
      <c r="M37" s="133">
        <v>0</v>
      </c>
      <c r="N37" s="134">
        <v>0</v>
      </c>
      <c r="O37" s="148">
        <f t="shared" si="2"/>
        <v>0</v>
      </c>
      <c r="P37" s="148">
        <f t="shared" si="3"/>
        <v>0</v>
      </c>
      <c r="Q37" s="148">
        <f t="shared" si="4"/>
        <v>0</v>
      </c>
      <c r="R37" s="148">
        <f t="shared" si="0"/>
        <v>0</v>
      </c>
      <c r="S37" s="148">
        <f t="shared" si="5"/>
        <v>0</v>
      </c>
      <c r="T37" s="148">
        <f t="shared" ref="T37:T38" si="27">SUM(M37*$T$1)*E37*F37</f>
        <v>0</v>
      </c>
      <c r="U37" s="148">
        <f t="shared" si="7"/>
        <v>0</v>
      </c>
    </row>
    <row r="38" spans="1:21" x14ac:dyDescent="0.2">
      <c r="A38" s="145">
        <v>0</v>
      </c>
      <c r="B38" s="146" t="s">
        <v>191</v>
      </c>
      <c r="C38" s="147"/>
      <c r="D38" s="139">
        <f t="shared" si="1"/>
        <v>0</v>
      </c>
      <c r="E38" s="140">
        <v>1</v>
      </c>
      <c r="F38" s="141">
        <v>1</v>
      </c>
      <c r="G38" s="140">
        <v>1</v>
      </c>
      <c r="H38" s="132">
        <v>0</v>
      </c>
      <c r="I38" s="131">
        <v>0</v>
      </c>
      <c r="J38" s="132">
        <v>0</v>
      </c>
      <c r="K38" s="131">
        <v>0</v>
      </c>
      <c r="L38" s="132">
        <v>0</v>
      </c>
      <c r="M38" s="133">
        <v>0</v>
      </c>
      <c r="N38" s="134">
        <v>0</v>
      </c>
      <c r="O38" s="148">
        <f t="shared" si="2"/>
        <v>0</v>
      </c>
      <c r="P38" s="148">
        <f t="shared" si="3"/>
        <v>0</v>
      </c>
      <c r="Q38" s="148">
        <f t="shared" si="4"/>
        <v>0</v>
      </c>
      <c r="R38" s="148">
        <f t="shared" si="0"/>
        <v>0</v>
      </c>
      <c r="S38" s="148">
        <f t="shared" si="5"/>
        <v>0</v>
      </c>
      <c r="T38" s="148">
        <f t="shared" si="27"/>
        <v>0</v>
      </c>
      <c r="U38" s="148">
        <f t="shared" si="7"/>
        <v>0</v>
      </c>
    </row>
    <row r="39" spans="1:21" x14ac:dyDescent="0.2">
      <c r="A39" s="145">
        <v>0</v>
      </c>
      <c r="B39" s="146" t="s">
        <v>191</v>
      </c>
      <c r="C39" s="147"/>
      <c r="D39" s="139">
        <f t="shared" si="1"/>
        <v>0</v>
      </c>
      <c r="E39" s="140">
        <v>1</v>
      </c>
      <c r="F39" s="141">
        <v>1</v>
      </c>
      <c r="G39" s="140">
        <v>1</v>
      </c>
      <c r="H39" s="132">
        <v>0</v>
      </c>
      <c r="I39" s="131">
        <v>0</v>
      </c>
      <c r="J39" s="132">
        <v>0</v>
      </c>
      <c r="K39" s="131">
        <v>0</v>
      </c>
      <c r="L39" s="132">
        <v>0</v>
      </c>
      <c r="M39" s="133">
        <v>0</v>
      </c>
      <c r="N39" s="134">
        <v>0</v>
      </c>
      <c r="O39" s="148">
        <f t="shared" si="2"/>
        <v>0</v>
      </c>
      <c r="P39" s="148">
        <f t="shared" si="3"/>
        <v>0</v>
      </c>
      <c r="Q39" s="148">
        <f t="shared" si="4"/>
        <v>0</v>
      </c>
      <c r="R39" s="148">
        <f t="shared" si="0"/>
        <v>0</v>
      </c>
      <c r="S39" s="148">
        <f t="shared" si="5"/>
        <v>0</v>
      </c>
      <c r="T39" s="148">
        <f t="shared" ref="T39" si="28">SUM(M39*T36)*E39*F39</f>
        <v>0</v>
      </c>
      <c r="U39" s="148">
        <f t="shared" si="7"/>
        <v>0</v>
      </c>
    </row>
    <row r="40" spans="1:21" x14ac:dyDescent="0.2">
      <c r="A40" s="145">
        <v>0</v>
      </c>
      <c r="B40" s="146" t="s">
        <v>191</v>
      </c>
      <c r="C40" s="147"/>
      <c r="D40" s="139">
        <f t="shared" si="1"/>
        <v>0</v>
      </c>
      <c r="E40" s="140">
        <v>1</v>
      </c>
      <c r="F40" s="141">
        <v>1</v>
      </c>
      <c r="G40" s="140">
        <v>1</v>
      </c>
      <c r="H40" s="132">
        <v>0</v>
      </c>
      <c r="I40" s="131">
        <v>0</v>
      </c>
      <c r="J40" s="132">
        <v>0</v>
      </c>
      <c r="K40" s="131">
        <v>0</v>
      </c>
      <c r="L40" s="132">
        <v>0</v>
      </c>
      <c r="M40" s="133">
        <v>0</v>
      </c>
      <c r="N40" s="134">
        <v>0</v>
      </c>
      <c r="O40" s="148">
        <f t="shared" si="2"/>
        <v>0</v>
      </c>
      <c r="P40" s="148">
        <f t="shared" si="3"/>
        <v>0</v>
      </c>
      <c r="Q40" s="148">
        <f t="shared" si="4"/>
        <v>0</v>
      </c>
      <c r="R40" s="148">
        <f t="shared" si="0"/>
        <v>0</v>
      </c>
      <c r="S40" s="148">
        <f t="shared" si="5"/>
        <v>0</v>
      </c>
      <c r="T40" s="148">
        <f t="shared" ref="T40:T41" si="29">SUM(M40*$T$1)*E40*F40</f>
        <v>0</v>
      </c>
      <c r="U40" s="148">
        <f t="shared" si="7"/>
        <v>0</v>
      </c>
    </row>
    <row r="41" spans="1:21" x14ac:dyDescent="0.2">
      <c r="A41" s="145">
        <v>0</v>
      </c>
      <c r="B41" s="146" t="s">
        <v>191</v>
      </c>
      <c r="C41" s="147"/>
      <c r="D41" s="139">
        <f t="shared" si="1"/>
        <v>0</v>
      </c>
      <c r="E41" s="140">
        <v>1</v>
      </c>
      <c r="F41" s="141">
        <v>1</v>
      </c>
      <c r="G41" s="140">
        <v>1</v>
      </c>
      <c r="H41" s="132">
        <v>0</v>
      </c>
      <c r="I41" s="131">
        <v>0</v>
      </c>
      <c r="J41" s="132">
        <v>0</v>
      </c>
      <c r="K41" s="131">
        <v>0</v>
      </c>
      <c r="L41" s="132">
        <v>0</v>
      </c>
      <c r="M41" s="133">
        <v>0</v>
      </c>
      <c r="N41" s="134">
        <v>0</v>
      </c>
      <c r="O41" s="148">
        <f t="shared" si="2"/>
        <v>0</v>
      </c>
      <c r="P41" s="148">
        <f t="shared" si="3"/>
        <v>0</v>
      </c>
      <c r="Q41" s="148">
        <f t="shared" si="4"/>
        <v>0</v>
      </c>
      <c r="R41" s="148">
        <f t="shared" si="0"/>
        <v>0</v>
      </c>
      <c r="S41" s="148">
        <f t="shared" si="5"/>
        <v>0</v>
      </c>
      <c r="T41" s="148">
        <f t="shared" si="29"/>
        <v>0</v>
      </c>
      <c r="U41" s="148">
        <f t="shared" si="7"/>
        <v>0</v>
      </c>
    </row>
    <row r="42" spans="1:21" x14ac:dyDescent="0.2">
      <c r="A42" s="145">
        <v>0</v>
      </c>
      <c r="B42" s="146" t="s">
        <v>191</v>
      </c>
      <c r="C42" s="147"/>
      <c r="D42" s="139">
        <f t="shared" si="1"/>
        <v>0</v>
      </c>
      <c r="E42" s="140">
        <v>1</v>
      </c>
      <c r="F42" s="141">
        <v>1</v>
      </c>
      <c r="G42" s="140">
        <v>1</v>
      </c>
      <c r="H42" s="132">
        <v>0</v>
      </c>
      <c r="I42" s="131">
        <v>0</v>
      </c>
      <c r="J42" s="132">
        <v>0</v>
      </c>
      <c r="K42" s="131">
        <v>0</v>
      </c>
      <c r="L42" s="132">
        <v>0</v>
      </c>
      <c r="M42" s="133">
        <v>0</v>
      </c>
      <c r="N42" s="134">
        <v>0</v>
      </c>
      <c r="O42" s="148">
        <f t="shared" si="2"/>
        <v>0</v>
      </c>
      <c r="P42" s="148">
        <f t="shared" si="3"/>
        <v>0</v>
      </c>
      <c r="Q42" s="148">
        <f t="shared" si="4"/>
        <v>0</v>
      </c>
      <c r="R42" s="148">
        <f t="shared" si="0"/>
        <v>0</v>
      </c>
      <c r="S42" s="148">
        <f t="shared" si="5"/>
        <v>0</v>
      </c>
      <c r="T42" s="148">
        <f t="shared" ref="T42" si="30">SUM(M42*T39)*E42*F42</f>
        <v>0</v>
      </c>
      <c r="U42" s="148">
        <f t="shared" si="7"/>
        <v>0</v>
      </c>
    </row>
    <row r="43" spans="1:21" x14ac:dyDescent="0.2">
      <c r="A43" s="145">
        <v>0</v>
      </c>
      <c r="B43" s="146" t="s">
        <v>191</v>
      </c>
      <c r="C43" s="147"/>
      <c r="D43" s="139">
        <f t="shared" si="1"/>
        <v>0</v>
      </c>
      <c r="E43" s="140">
        <v>1</v>
      </c>
      <c r="F43" s="141">
        <v>1</v>
      </c>
      <c r="G43" s="140">
        <v>1</v>
      </c>
      <c r="H43" s="132">
        <v>0</v>
      </c>
      <c r="I43" s="131">
        <v>0</v>
      </c>
      <c r="J43" s="132">
        <v>0</v>
      </c>
      <c r="K43" s="131">
        <v>0</v>
      </c>
      <c r="L43" s="132">
        <v>0</v>
      </c>
      <c r="M43" s="133">
        <v>0</v>
      </c>
      <c r="N43" s="134">
        <v>0</v>
      </c>
      <c r="O43" s="148">
        <f t="shared" si="2"/>
        <v>0</v>
      </c>
      <c r="P43" s="148">
        <f t="shared" si="3"/>
        <v>0</v>
      </c>
      <c r="Q43" s="148">
        <f t="shared" si="4"/>
        <v>0</v>
      </c>
      <c r="R43" s="148">
        <f t="shared" si="0"/>
        <v>0</v>
      </c>
      <c r="S43" s="148">
        <f t="shared" si="5"/>
        <v>0</v>
      </c>
      <c r="T43" s="148">
        <f t="shared" ref="T43:T44" si="31">SUM(M43*$T$1)*E43*F43</f>
        <v>0</v>
      </c>
      <c r="U43" s="148">
        <f t="shared" si="7"/>
        <v>0</v>
      </c>
    </row>
    <row r="44" spans="1:21" x14ac:dyDescent="0.2">
      <c r="A44" s="145">
        <v>0</v>
      </c>
      <c r="B44" s="146" t="s">
        <v>191</v>
      </c>
      <c r="C44" s="147"/>
      <c r="D44" s="139">
        <f t="shared" si="1"/>
        <v>0</v>
      </c>
      <c r="E44" s="140">
        <v>1</v>
      </c>
      <c r="F44" s="141">
        <v>1</v>
      </c>
      <c r="G44" s="140">
        <v>1</v>
      </c>
      <c r="H44" s="132">
        <v>0</v>
      </c>
      <c r="I44" s="131">
        <v>0</v>
      </c>
      <c r="J44" s="132">
        <v>0</v>
      </c>
      <c r="K44" s="131">
        <v>0</v>
      </c>
      <c r="L44" s="132">
        <v>0</v>
      </c>
      <c r="M44" s="133">
        <v>0</v>
      </c>
      <c r="N44" s="134">
        <v>0</v>
      </c>
      <c r="O44" s="148">
        <f t="shared" si="2"/>
        <v>0</v>
      </c>
      <c r="P44" s="148">
        <f t="shared" si="3"/>
        <v>0</v>
      </c>
      <c r="Q44" s="148">
        <f t="shared" si="4"/>
        <v>0</v>
      </c>
      <c r="R44" s="148">
        <f t="shared" si="0"/>
        <v>0</v>
      </c>
      <c r="S44" s="148">
        <f t="shared" si="5"/>
        <v>0</v>
      </c>
      <c r="T44" s="148">
        <f t="shared" si="31"/>
        <v>0</v>
      </c>
      <c r="U44" s="148">
        <f t="shared" si="7"/>
        <v>0</v>
      </c>
    </row>
    <row r="45" spans="1:21" x14ac:dyDescent="0.2">
      <c r="A45" s="145">
        <v>0</v>
      </c>
      <c r="B45" s="146" t="s">
        <v>191</v>
      </c>
      <c r="C45" s="147"/>
      <c r="D45" s="139">
        <f t="shared" si="1"/>
        <v>0</v>
      </c>
      <c r="E45" s="140">
        <v>1</v>
      </c>
      <c r="F45" s="141">
        <v>1</v>
      </c>
      <c r="G45" s="140">
        <v>1</v>
      </c>
      <c r="H45" s="132">
        <v>0</v>
      </c>
      <c r="I45" s="131">
        <v>0</v>
      </c>
      <c r="J45" s="132">
        <v>0</v>
      </c>
      <c r="K45" s="131">
        <v>0</v>
      </c>
      <c r="L45" s="132">
        <v>0</v>
      </c>
      <c r="M45" s="133">
        <v>0</v>
      </c>
      <c r="N45" s="134">
        <v>0</v>
      </c>
      <c r="O45" s="148">
        <f t="shared" si="2"/>
        <v>0</v>
      </c>
      <c r="P45" s="148">
        <f t="shared" si="3"/>
        <v>0</v>
      </c>
      <c r="Q45" s="148">
        <f t="shared" si="4"/>
        <v>0</v>
      </c>
      <c r="R45" s="148">
        <f t="shared" si="0"/>
        <v>0</v>
      </c>
      <c r="S45" s="148">
        <f t="shared" si="5"/>
        <v>0</v>
      </c>
      <c r="T45" s="148">
        <f t="shared" ref="T45" si="32">SUM(M45*T42)*E45*F45</f>
        <v>0</v>
      </c>
      <c r="U45" s="148">
        <f t="shared" si="7"/>
        <v>0</v>
      </c>
    </row>
    <row r="46" spans="1:21" x14ac:dyDescent="0.2">
      <c r="A46" s="145">
        <v>0</v>
      </c>
      <c r="B46" s="146" t="s">
        <v>191</v>
      </c>
      <c r="C46" s="147"/>
      <c r="D46" s="139">
        <f t="shared" si="1"/>
        <v>0</v>
      </c>
      <c r="E46" s="140">
        <v>1</v>
      </c>
      <c r="F46" s="141">
        <v>1</v>
      </c>
      <c r="G46" s="140">
        <v>1</v>
      </c>
      <c r="H46" s="132">
        <v>0</v>
      </c>
      <c r="I46" s="131">
        <v>0</v>
      </c>
      <c r="J46" s="132">
        <v>0</v>
      </c>
      <c r="K46" s="131">
        <v>0</v>
      </c>
      <c r="L46" s="132">
        <v>0</v>
      </c>
      <c r="M46" s="133">
        <v>0</v>
      </c>
      <c r="N46" s="134">
        <v>0</v>
      </c>
      <c r="O46" s="148">
        <f t="shared" si="2"/>
        <v>0</v>
      </c>
      <c r="P46" s="148">
        <f t="shared" si="3"/>
        <v>0</v>
      </c>
      <c r="Q46" s="148">
        <f t="shared" si="4"/>
        <v>0</v>
      </c>
      <c r="R46" s="148">
        <f t="shared" si="0"/>
        <v>0</v>
      </c>
      <c r="S46" s="148">
        <f t="shared" si="5"/>
        <v>0</v>
      </c>
      <c r="T46" s="148">
        <f t="shared" ref="T46:T47" si="33">SUM(M46*$T$1)*E46*F46</f>
        <v>0</v>
      </c>
      <c r="U46" s="148">
        <f t="shared" si="7"/>
        <v>0</v>
      </c>
    </row>
    <row r="47" spans="1:21" x14ac:dyDescent="0.2">
      <c r="A47" s="145">
        <v>0</v>
      </c>
      <c r="B47" s="146" t="s">
        <v>191</v>
      </c>
      <c r="C47" s="147"/>
      <c r="D47" s="139">
        <f t="shared" si="1"/>
        <v>0</v>
      </c>
      <c r="E47" s="140">
        <v>1</v>
      </c>
      <c r="F47" s="141">
        <v>1</v>
      </c>
      <c r="G47" s="140">
        <v>1</v>
      </c>
      <c r="H47" s="132">
        <v>0</v>
      </c>
      <c r="I47" s="131">
        <v>0</v>
      </c>
      <c r="J47" s="132">
        <v>0</v>
      </c>
      <c r="K47" s="131">
        <v>0</v>
      </c>
      <c r="L47" s="132">
        <v>0</v>
      </c>
      <c r="M47" s="133">
        <v>0</v>
      </c>
      <c r="N47" s="134">
        <v>0</v>
      </c>
      <c r="O47" s="148">
        <f t="shared" si="2"/>
        <v>0</v>
      </c>
      <c r="P47" s="148">
        <f t="shared" si="3"/>
        <v>0</v>
      </c>
      <c r="Q47" s="148">
        <f t="shared" si="4"/>
        <v>0</v>
      </c>
      <c r="R47" s="148">
        <f t="shared" si="0"/>
        <v>0</v>
      </c>
      <c r="S47" s="148">
        <f t="shared" si="5"/>
        <v>0</v>
      </c>
      <c r="T47" s="148">
        <f t="shared" si="33"/>
        <v>0</v>
      </c>
      <c r="U47" s="148">
        <f t="shared" si="7"/>
        <v>0</v>
      </c>
    </row>
    <row r="48" spans="1:21" x14ac:dyDescent="0.2">
      <c r="A48" s="145">
        <v>0</v>
      </c>
      <c r="B48" s="146" t="s">
        <v>191</v>
      </c>
      <c r="C48" s="147"/>
      <c r="D48" s="139">
        <f t="shared" si="1"/>
        <v>0</v>
      </c>
      <c r="E48" s="140">
        <v>1</v>
      </c>
      <c r="F48" s="141">
        <v>1</v>
      </c>
      <c r="G48" s="140">
        <v>1</v>
      </c>
      <c r="H48" s="132">
        <v>0</v>
      </c>
      <c r="I48" s="131">
        <v>0</v>
      </c>
      <c r="J48" s="132">
        <v>0</v>
      </c>
      <c r="K48" s="131">
        <v>0</v>
      </c>
      <c r="L48" s="132">
        <v>0</v>
      </c>
      <c r="M48" s="133">
        <v>0</v>
      </c>
      <c r="N48" s="134">
        <v>0</v>
      </c>
      <c r="O48" s="148">
        <f t="shared" si="2"/>
        <v>0</v>
      </c>
      <c r="P48" s="148">
        <f t="shared" si="3"/>
        <v>0</v>
      </c>
      <c r="Q48" s="148">
        <f t="shared" si="4"/>
        <v>0</v>
      </c>
      <c r="R48" s="148">
        <f t="shared" si="0"/>
        <v>0</v>
      </c>
      <c r="S48" s="148">
        <f t="shared" si="5"/>
        <v>0</v>
      </c>
      <c r="T48" s="148">
        <f t="shared" ref="T48" si="34">SUM(M48*T45)*E48*F48</f>
        <v>0</v>
      </c>
      <c r="U48" s="148">
        <f t="shared" si="7"/>
        <v>0</v>
      </c>
    </row>
    <row r="49" spans="1:21" x14ac:dyDescent="0.2">
      <c r="A49" s="145">
        <v>0</v>
      </c>
      <c r="B49" s="146" t="s">
        <v>191</v>
      </c>
      <c r="C49" s="147"/>
      <c r="D49" s="139">
        <f t="shared" si="1"/>
        <v>0</v>
      </c>
      <c r="E49" s="140">
        <v>1</v>
      </c>
      <c r="F49" s="141">
        <v>1</v>
      </c>
      <c r="G49" s="140">
        <v>1</v>
      </c>
      <c r="H49" s="132">
        <v>0</v>
      </c>
      <c r="I49" s="131">
        <v>0</v>
      </c>
      <c r="J49" s="132">
        <v>0</v>
      </c>
      <c r="K49" s="131">
        <v>0</v>
      </c>
      <c r="L49" s="132">
        <v>0</v>
      </c>
      <c r="M49" s="133">
        <v>0</v>
      </c>
      <c r="N49" s="134">
        <v>0</v>
      </c>
      <c r="O49" s="148">
        <f t="shared" si="2"/>
        <v>0</v>
      </c>
      <c r="P49" s="148">
        <f t="shared" si="3"/>
        <v>0</v>
      </c>
      <c r="Q49" s="148">
        <f t="shared" si="4"/>
        <v>0</v>
      </c>
      <c r="R49" s="148">
        <f t="shared" si="0"/>
        <v>0</v>
      </c>
      <c r="S49" s="148">
        <f t="shared" si="5"/>
        <v>0</v>
      </c>
      <c r="T49" s="148">
        <f t="shared" ref="T49:T50" si="35">SUM(M49*$T$1)*E49*F49</f>
        <v>0</v>
      </c>
      <c r="U49" s="148">
        <f t="shared" si="7"/>
        <v>0</v>
      </c>
    </row>
    <row r="50" spans="1:21" x14ac:dyDescent="0.2">
      <c r="A50" s="145">
        <v>0</v>
      </c>
      <c r="B50" s="146" t="s">
        <v>191</v>
      </c>
      <c r="C50" s="147"/>
      <c r="D50" s="139">
        <f t="shared" si="1"/>
        <v>0</v>
      </c>
      <c r="E50" s="140">
        <v>1</v>
      </c>
      <c r="F50" s="141">
        <v>1</v>
      </c>
      <c r="G50" s="140">
        <v>1</v>
      </c>
      <c r="H50" s="132">
        <v>0</v>
      </c>
      <c r="I50" s="131">
        <v>0</v>
      </c>
      <c r="J50" s="132">
        <v>0</v>
      </c>
      <c r="K50" s="131">
        <v>0</v>
      </c>
      <c r="L50" s="132">
        <v>0</v>
      </c>
      <c r="M50" s="133">
        <v>0</v>
      </c>
      <c r="N50" s="134">
        <v>0</v>
      </c>
      <c r="O50" s="148">
        <f t="shared" si="2"/>
        <v>0</v>
      </c>
      <c r="P50" s="148">
        <f t="shared" si="3"/>
        <v>0</v>
      </c>
      <c r="Q50" s="148">
        <f t="shared" si="4"/>
        <v>0</v>
      </c>
      <c r="R50" s="148">
        <f t="shared" si="0"/>
        <v>0</v>
      </c>
      <c r="S50" s="148">
        <f t="shared" si="5"/>
        <v>0</v>
      </c>
      <c r="T50" s="148">
        <f t="shared" si="35"/>
        <v>0</v>
      </c>
      <c r="U50" s="148">
        <f t="shared" si="7"/>
        <v>0</v>
      </c>
    </row>
    <row r="51" spans="1:21" x14ac:dyDescent="0.2">
      <c r="A51" s="145">
        <v>0</v>
      </c>
      <c r="B51" s="146" t="s">
        <v>191</v>
      </c>
      <c r="C51" s="147"/>
      <c r="D51" s="139">
        <f t="shared" si="1"/>
        <v>0</v>
      </c>
      <c r="E51" s="140">
        <v>1</v>
      </c>
      <c r="F51" s="141">
        <v>1</v>
      </c>
      <c r="G51" s="140">
        <v>1</v>
      </c>
      <c r="H51" s="132">
        <v>0</v>
      </c>
      <c r="I51" s="131">
        <v>0</v>
      </c>
      <c r="J51" s="132">
        <v>0</v>
      </c>
      <c r="K51" s="131">
        <v>0</v>
      </c>
      <c r="L51" s="132">
        <v>0</v>
      </c>
      <c r="M51" s="133">
        <v>0</v>
      </c>
      <c r="N51" s="134">
        <v>0</v>
      </c>
      <c r="O51" s="148">
        <f t="shared" si="2"/>
        <v>0</v>
      </c>
      <c r="P51" s="148">
        <f t="shared" si="3"/>
        <v>0</v>
      </c>
      <c r="Q51" s="148">
        <f t="shared" si="4"/>
        <v>0</v>
      </c>
      <c r="R51" s="148">
        <f t="shared" si="0"/>
        <v>0</v>
      </c>
      <c r="S51" s="148">
        <f t="shared" si="5"/>
        <v>0</v>
      </c>
      <c r="T51" s="148">
        <f t="shared" ref="T51" si="36">SUM(M51*T48)*E51*F51</f>
        <v>0</v>
      </c>
      <c r="U51" s="148">
        <f t="shared" si="7"/>
        <v>0</v>
      </c>
    </row>
    <row r="52" spans="1:21" x14ac:dyDescent="0.2">
      <c r="A52" s="145">
        <v>0</v>
      </c>
      <c r="B52" s="146" t="s">
        <v>191</v>
      </c>
      <c r="C52" s="147"/>
      <c r="D52" s="139">
        <f t="shared" si="1"/>
        <v>0</v>
      </c>
      <c r="E52" s="140">
        <v>1</v>
      </c>
      <c r="F52" s="141">
        <v>1</v>
      </c>
      <c r="G52" s="140">
        <v>1</v>
      </c>
      <c r="H52" s="132">
        <v>0</v>
      </c>
      <c r="I52" s="131">
        <v>0</v>
      </c>
      <c r="J52" s="132">
        <v>0</v>
      </c>
      <c r="K52" s="131">
        <v>0</v>
      </c>
      <c r="L52" s="132">
        <v>0</v>
      </c>
      <c r="M52" s="133">
        <v>0</v>
      </c>
      <c r="N52" s="134">
        <v>0</v>
      </c>
      <c r="O52" s="148">
        <f t="shared" si="2"/>
        <v>0</v>
      </c>
      <c r="P52" s="148">
        <f t="shared" si="3"/>
        <v>0</v>
      </c>
      <c r="Q52" s="148">
        <f t="shared" si="4"/>
        <v>0</v>
      </c>
      <c r="R52" s="148">
        <f t="shared" si="0"/>
        <v>0</v>
      </c>
      <c r="S52" s="148">
        <f t="shared" si="5"/>
        <v>0</v>
      </c>
      <c r="T52" s="148">
        <f t="shared" ref="T52:T53" si="37">SUM(M52*$T$1)*E52*F52</f>
        <v>0</v>
      </c>
      <c r="U52" s="148">
        <f t="shared" si="7"/>
        <v>0</v>
      </c>
    </row>
    <row r="53" spans="1:21" x14ac:dyDescent="0.2">
      <c r="A53" s="145">
        <v>0</v>
      </c>
      <c r="B53" s="146" t="s">
        <v>191</v>
      </c>
      <c r="C53" s="147"/>
      <c r="D53" s="139">
        <f t="shared" si="1"/>
        <v>0</v>
      </c>
      <c r="E53" s="140">
        <v>1</v>
      </c>
      <c r="F53" s="141">
        <v>1</v>
      </c>
      <c r="G53" s="140">
        <v>1</v>
      </c>
      <c r="H53" s="132">
        <v>0</v>
      </c>
      <c r="I53" s="131">
        <v>0</v>
      </c>
      <c r="J53" s="132">
        <v>0</v>
      </c>
      <c r="K53" s="131">
        <v>0</v>
      </c>
      <c r="L53" s="132">
        <v>0</v>
      </c>
      <c r="M53" s="133">
        <v>0</v>
      </c>
      <c r="N53" s="134">
        <v>0</v>
      </c>
      <c r="O53" s="148">
        <f t="shared" si="2"/>
        <v>0</v>
      </c>
      <c r="P53" s="148">
        <f t="shared" si="3"/>
        <v>0</v>
      </c>
      <c r="Q53" s="148">
        <f t="shared" si="4"/>
        <v>0</v>
      </c>
      <c r="R53" s="148">
        <f t="shared" si="0"/>
        <v>0</v>
      </c>
      <c r="S53" s="148">
        <f t="shared" si="5"/>
        <v>0</v>
      </c>
      <c r="T53" s="148">
        <f t="shared" si="37"/>
        <v>0</v>
      </c>
      <c r="U53" s="148">
        <f t="shared" si="7"/>
        <v>0</v>
      </c>
    </row>
    <row r="54" spans="1:21" x14ac:dyDescent="0.2">
      <c r="A54" s="145">
        <v>0</v>
      </c>
      <c r="B54" s="146" t="s">
        <v>191</v>
      </c>
      <c r="C54" s="147"/>
      <c r="D54" s="139">
        <f t="shared" si="1"/>
        <v>0</v>
      </c>
      <c r="E54" s="140">
        <v>1</v>
      </c>
      <c r="F54" s="141">
        <v>1</v>
      </c>
      <c r="G54" s="140">
        <v>1</v>
      </c>
      <c r="H54" s="132">
        <v>0</v>
      </c>
      <c r="I54" s="131">
        <v>0</v>
      </c>
      <c r="J54" s="132">
        <v>0</v>
      </c>
      <c r="K54" s="131">
        <v>0</v>
      </c>
      <c r="L54" s="132">
        <v>0</v>
      </c>
      <c r="M54" s="133">
        <v>0</v>
      </c>
      <c r="N54" s="134">
        <v>0</v>
      </c>
      <c r="O54" s="148">
        <f t="shared" si="2"/>
        <v>0</v>
      </c>
      <c r="P54" s="148">
        <f t="shared" si="3"/>
        <v>0</v>
      </c>
      <c r="Q54" s="148">
        <f t="shared" si="4"/>
        <v>0</v>
      </c>
      <c r="R54" s="148">
        <f t="shared" si="0"/>
        <v>0</v>
      </c>
      <c r="S54" s="148">
        <f t="shared" si="5"/>
        <v>0</v>
      </c>
      <c r="T54" s="148">
        <f t="shared" ref="T54" si="38">SUM(M54*T51)*E54*F54</f>
        <v>0</v>
      </c>
      <c r="U54" s="148">
        <f t="shared" si="7"/>
        <v>0</v>
      </c>
    </row>
    <row r="55" spans="1:21" x14ac:dyDescent="0.2">
      <c r="A55" s="145">
        <v>0</v>
      </c>
      <c r="B55" s="146" t="s">
        <v>191</v>
      </c>
      <c r="C55" s="147"/>
      <c r="D55" s="139">
        <f t="shared" si="1"/>
        <v>0</v>
      </c>
      <c r="E55" s="140">
        <v>1</v>
      </c>
      <c r="F55" s="141">
        <v>1</v>
      </c>
      <c r="G55" s="140">
        <v>1</v>
      </c>
      <c r="H55" s="132">
        <v>0</v>
      </c>
      <c r="I55" s="131">
        <v>0</v>
      </c>
      <c r="J55" s="132">
        <v>0</v>
      </c>
      <c r="K55" s="131">
        <v>0</v>
      </c>
      <c r="L55" s="132">
        <v>0</v>
      </c>
      <c r="M55" s="133">
        <v>0</v>
      </c>
      <c r="N55" s="134">
        <v>0</v>
      </c>
      <c r="O55" s="148">
        <f t="shared" si="2"/>
        <v>0</v>
      </c>
      <c r="P55" s="148">
        <f t="shared" si="3"/>
        <v>0</v>
      </c>
      <c r="Q55" s="148">
        <f t="shared" si="4"/>
        <v>0</v>
      </c>
      <c r="R55" s="148">
        <f t="shared" si="0"/>
        <v>0</v>
      </c>
      <c r="S55" s="148">
        <f t="shared" si="5"/>
        <v>0</v>
      </c>
      <c r="T55" s="148">
        <f t="shared" ref="T55:T56" si="39">SUM(M55*$T$1)*E55*F55</f>
        <v>0</v>
      </c>
      <c r="U55" s="148">
        <f t="shared" si="7"/>
        <v>0</v>
      </c>
    </row>
    <row r="56" spans="1:21" x14ac:dyDescent="0.2">
      <c r="A56" s="145">
        <v>0</v>
      </c>
      <c r="B56" s="146" t="s">
        <v>191</v>
      </c>
      <c r="C56" s="147"/>
      <c r="D56" s="139">
        <f t="shared" si="1"/>
        <v>0</v>
      </c>
      <c r="E56" s="140">
        <v>1</v>
      </c>
      <c r="F56" s="141">
        <v>1</v>
      </c>
      <c r="G56" s="140">
        <v>1</v>
      </c>
      <c r="H56" s="132">
        <v>0</v>
      </c>
      <c r="I56" s="131">
        <v>0</v>
      </c>
      <c r="J56" s="132">
        <v>0</v>
      </c>
      <c r="K56" s="131">
        <v>0</v>
      </c>
      <c r="L56" s="132">
        <v>0</v>
      </c>
      <c r="M56" s="133">
        <v>0</v>
      </c>
      <c r="N56" s="134">
        <v>0</v>
      </c>
      <c r="O56" s="148">
        <f t="shared" si="2"/>
        <v>0</v>
      </c>
      <c r="P56" s="148">
        <f t="shared" si="3"/>
        <v>0</v>
      </c>
      <c r="Q56" s="148">
        <f t="shared" si="4"/>
        <v>0</v>
      </c>
      <c r="R56" s="148">
        <f t="shared" si="0"/>
        <v>0</v>
      </c>
      <c r="S56" s="148">
        <f t="shared" si="5"/>
        <v>0</v>
      </c>
      <c r="T56" s="148">
        <f t="shared" si="39"/>
        <v>0</v>
      </c>
      <c r="U56" s="148">
        <f t="shared" si="7"/>
        <v>0</v>
      </c>
    </row>
    <row r="57" spans="1:21" x14ac:dyDescent="0.2">
      <c r="A57" s="145">
        <v>0</v>
      </c>
      <c r="B57" s="146" t="s">
        <v>191</v>
      </c>
      <c r="C57" s="147"/>
      <c r="D57" s="139">
        <f t="shared" si="1"/>
        <v>0</v>
      </c>
      <c r="E57" s="140">
        <v>1</v>
      </c>
      <c r="F57" s="141">
        <v>1</v>
      </c>
      <c r="G57" s="140">
        <v>1</v>
      </c>
      <c r="H57" s="132">
        <v>0</v>
      </c>
      <c r="I57" s="131">
        <v>0</v>
      </c>
      <c r="J57" s="132">
        <v>0</v>
      </c>
      <c r="K57" s="131">
        <v>0</v>
      </c>
      <c r="L57" s="132">
        <v>0</v>
      </c>
      <c r="M57" s="133">
        <v>0</v>
      </c>
      <c r="N57" s="134">
        <v>0</v>
      </c>
      <c r="O57" s="148">
        <f t="shared" si="2"/>
        <v>0</v>
      </c>
      <c r="P57" s="148">
        <f t="shared" si="3"/>
        <v>0</v>
      </c>
      <c r="Q57" s="148">
        <f t="shared" si="4"/>
        <v>0</v>
      </c>
      <c r="R57" s="148">
        <f t="shared" si="0"/>
        <v>0</v>
      </c>
      <c r="S57" s="148">
        <f t="shared" si="5"/>
        <v>0</v>
      </c>
      <c r="T57" s="148">
        <f t="shared" ref="T57" si="40">SUM(M57*T54)*E57*F57</f>
        <v>0</v>
      </c>
      <c r="U57" s="148">
        <f t="shared" si="7"/>
        <v>0</v>
      </c>
    </row>
    <row r="58" spans="1:21" x14ac:dyDescent="0.2">
      <c r="A58" s="145">
        <v>0</v>
      </c>
      <c r="B58" s="146" t="s">
        <v>191</v>
      </c>
      <c r="C58" s="147"/>
      <c r="D58" s="139">
        <f t="shared" si="1"/>
        <v>0</v>
      </c>
      <c r="E58" s="140">
        <v>1</v>
      </c>
      <c r="F58" s="141">
        <v>1</v>
      </c>
      <c r="G58" s="140">
        <v>1</v>
      </c>
      <c r="H58" s="132">
        <v>0</v>
      </c>
      <c r="I58" s="131">
        <v>0</v>
      </c>
      <c r="J58" s="132">
        <v>0</v>
      </c>
      <c r="K58" s="131">
        <v>0</v>
      </c>
      <c r="L58" s="132">
        <v>0</v>
      </c>
      <c r="M58" s="133">
        <v>0</v>
      </c>
      <c r="N58" s="134">
        <v>0</v>
      </c>
      <c r="O58" s="148">
        <f t="shared" si="2"/>
        <v>0</v>
      </c>
      <c r="P58" s="148">
        <f t="shared" si="3"/>
        <v>0</v>
      </c>
      <c r="Q58" s="148">
        <f t="shared" si="4"/>
        <v>0</v>
      </c>
      <c r="R58" s="148">
        <f t="shared" si="0"/>
        <v>0</v>
      </c>
      <c r="S58" s="148">
        <f t="shared" si="5"/>
        <v>0</v>
      </c>
      <c r="T58" s="148">
        <f t="shared" ref="T58:T59" si="41">SUM(M58*$T$1)*E58*F58</f>
        <v>0</v>
      </c>
      <c r="U58" s="148">
        <f t="shared" si="7"/>
        <v>0</v>
      </c>
    </row>
    <row r="59" spans="1:21" x14ac:dyDescent="0.2">
      <c r="A59" s="145">
        <v>0</v>
      </c>
      <c r="B59" s="146" t="s">
        <v>191</v>
      </c>
      <c r="C59" s="147"/>
      <c r="D59" s="139">
        <f t="shared" si="1"/>
        <v>0</v>
      </c>
      <c r="E59" s="140">
        <v>1</v>
      </c>
      <c r="F59" s="141">
        <v>1</v>
      </c>
      <c r="G59" s="140">
        <v>1</v>
      </c>
      <c r="H59" s="132">
        <v>0</v>
      </c>
      <c r="I59" s="131">
        <v>0</v>
      </c>
      <c r="J59" s="132">
        <v>0</v>
      </c>
      <c r="K59" s="131">
        <v>0</v>
      </c>
      <c r="L59" s="132">
        <v>0</v>
      </c>
      <c r="M59" s="133">
        <v>0</v>
      </c>
      <c r="N59" s="134">
        <v>0</v>
      </c>
      <c r="O59" s="148">
        <f t="shared" si="2"/>
        <v>0</v>
      </c>
      <c r="P59" s="148">
        <f t="shared" si="3"/>
        <v>0</v>
      </c>
      <c r="Q59" s="148">
        <f t="shared" si="4"/>
        <v>0</v>
      </c>
      <c r="R59" s="148">
        <f t="shared" si="0"/>
        <v>0</v>
      </c>
      <c r="S59" s="148">
        <f t="shared" si="5"/>
        <v>0</v>
      </c>
      <c r="T59" s="148">
        <f t="shared" si="41"/>
        <v>0</v>
      </c>
      <c r="U59" s="148">
        <f t="shared" si="7"/>
        <v>0</v>
      </c>
    </row>
    <row r="60" spans="1:21" x14ac:dyDescent="0.2">
      <c r="A60" s="145">
        <v>0</v>
      </c>
      <c r="B60" s="146" t="s">
        <v>191</v>
      </c>
      <c r="C60" s="147"/>
      <c r="D60" s="139">
        <f t="shared" si="1"/>
        <v>0</v>
      </c>
      <c r="E60" s="140">
        <v>1</v>
      </c>
      <c r="F60" s="141">
        <v>1</v>
      </c>
      <c r="G60" s="140">
        <v>1</v>
      </c>
      <c r="H60" s="132">
        <v>0</v>
      </c>
      <c r="I60" s="131">
        <v>0</v>
      </c>
      <c r="J60" s="132">
        <v>0</v>
      </c>
      <c r="K60" s="131">
        <v>0</v>
      </c>
      <c r="L60" s="132">
        <v>0</v>
      </c>
      <c r="M60" s="133">
        <v>0</v>
      </c>
      <c r="N60" s="134">
        <v>0</v>
      </c>
      <c r="O60" s="148">
        <f t="shared" si="2"/>
        <v>0</v>
      </c>
      <c r="P60" s="148">
        <f t="shared" si="3"/>
        <v>0</v>
      </c>
      <c r="Q60" s="148">
        <f t="shared" si="4"/>
        <v>0</v>
      </c>
      <c r="R60" s="148">
        <f t="shared" si="0"/>
        <v>0</v>
      </c>
      <c r="S60" s="148">
        <f t="shared" si="5"/>
        <v>0</v>
      </c>
      <c r="T60" s="148">
        <f t="shared" ref="T60" si="42">SUM(M60*T57)*E60*F60</f>
        <v>0</v>
      </c>
      <c r="U60" s="148">
        <f t="shared" si="7"/>
        <v>0</v>
      </c>
    </row>
    <row r="61" spans="1:21" x14ac:dyDescent="0.2">
      <c r="A61" s="145">
        <v>0</v>
      </c>
      <c r="B61" s="146" t="s">
        <v>191</v>
      </c>
      <c r="C61" s="147"/>
      <c r="D61" s="139">
        <f t="shared" si="1"/>
        <v>0</v>
      </c>
      <c r="E61" s="140">
        <v>1</v>
      </c>
      <c r="F61" s="141">
        <v>1</v>
      </c>
      <c r="G61" s="140">
        <v>1</v>
      </c>
      <c r="H61" s="132">
        <v>0</v>
      </c>
      <c r="I61" s="131">
        <v>0</v>
      </c>
      <c r="J61" s="132">
        <v>0</v>
      </c>
      <c r="K61" s="131">
        <v>0</v>
      </c>
      <c r="L61" s="132">
        <v>0</v>
      </c>
      <c r="M61" s="133">
        <v>0</v>
      </c>
      <c r="N61" s="134">
        <v>0</v>
      </c>
      <c r="O61" s="148">
        <f t="shared" si="2"/>
        <v>0</v>
      </c>
      <c r="P61" s="148">
        <f t="shared" si="3"/>
        <v>0</v>
      </c>
      <c r="Q61" s="148">
        <f t="shared" si="4"/>
        <v>0</v>
      </c>
      <c r="R61" s="148">
        <f t="shared" si="0"/>
        <v>0</v>
      </c>
      <c r="S61" s="148">
        <f t="shared" si="5"/>
        <v>0</v>
      </c>
      <c r="T61" s="148">
        <f t="shared" ref="T61:T62" si="43">SUM(M61*$T$1)*E61*F61</f>
        <v>0</v>
      </c>
      <c r="U61" s="148">
        <f t="shared" si="7"/>
        <v>0</v>
      </c>
    </row>
    <row r="62" spans="1:21" x14ac:dyDescent="0.2">
      <c r="A62" s="145">
        <v>0</v>
      </c>
      <c r="B62" s="146" t="s">
        <v>191</v>
      </c>
      <c r="C62" s="147"/>
      <c r="D62" s="139">
        <f t="shared" si="1"/>
        <v>0</v>
      </c>
      <c r="E62" s="140">
        <v>1</v>
      </c>
      <c r="F62" s="141">
        <v>1</v>
      </c>
      <c r="G62" s="140">
        <v>1</v>
      </c>
      <c r="H62" s="132">
        <v>0</v>
      </c>
      <c r="I62" s="131">
        <v>0</v>
      </c>
      <c r="J62" s="132">
        <v>0</v>
      </c>
      <c r="K62" s="131">
        <v>0</v>
      </c>
      <c r="L62" s="132">
        <v>0</v>
      </c>
      <c r="M62" s="133">
        <v>0</v>
      </c>
      <c r="N62" s="134">
        <v>0</v>
      </c>
      <c r="O62" s="148">
        <f t="shared" si="2"/>
        <v>0</v>
      </c>
      <c r="P62" s="148">
        <f t="shared" si="3"/>
        <v>0</v>
      </c>
      <c r="Q62" s="148">
        <f t="shared" si="4"/>
        <v>0</v>
      </c>
      <c r="R62" s="148">
        <f t="shared" si="0"/>
        <v>0</v>
      </c>
      <c r="S62" s="148">
        <f t="shared" si="5"/>
        <v>0</v>
      </c>
      <c r="T62" s="148">
        <f t="shared" si="43"/>
        <v>0</v>
      </c>
      <c r="U62" s="148">
        <f t="shared" si="7"/>
        <v>0</v>
      </c>
    </row>
    <row r="63" spans="1:21" x14ac:dyDescent="0.2">
      <c r="A63" s="145">
        <v>0</v>
      </c>
      <c r="B63" s="146" t="s">
        <v>191</v>
      </c>
      <c r="C63" s="147"/>
      <c r="D63" s="139">
        <f t="shared" si="1"/>
        <v>0</v>
      </c>
      <c r="E63" s="140">
        <v>1</v>
      </c>
      <c r="F63" s="141">
        <v>1</v>
      </c>
      <c r="G63" s="140">
        <v>1</v>
      </c>
      <c r="H63" s="132">
        <v>0</v>
      </c>
      <c r="I63" s="131">
        <v>0</v>
      </c>
      <c r="J63" s="132">
        <v>0</v>
      </c>
      <c r="K63" s="131">
        <v>0</v>
      </c>
      <c r="L63" s="132">
        <v>0</v>
      </c>
      <c r="M63" s="133">
        <v>0</v>
      </c>
      <c r="N63" s="134">
        <v>0</v>
      </c>
      <c r="O63" s="148">
        <f t="shared" si="2"/>
        <v>0</v>
      </c>
      <c r="P63" s="148">
        <f t="shared" si="3"/>
        <v>0</v>
      </c>
      <c r="Q63" s="148">
        <f t="shared" si="4"/>
        <v>0</v>
      </c>
      <c r="R63" s="148">
        <f t="shared" si="0"/>
        <v>0</v>
      </c>
      <c r="S63" s="148">
        <f t="shared" si="5"/>
        <v>0</v>
      </c>
      <c r="T63" s="148">
        <f t="shared" ref="T63" si="44">SUM(M63*T60)*E63*F63</f>
        <v>0</v>
      </c>
      <c r="U63" s="148">
        <f t="shared" si="7"/>
        <v>0</v>
      </c>
    </row>
    <row r="64" spans="1:21" x14ac:dyDescent="0.2">
      <c r="A64" s="145">
        <v>0</v>
      </c>
      <c r="B64" s="146" t="s">
        <v>191</v>
      </c>
      <c r="C64" s="147"/>
      <c r="D64" s="139">
        <f t="shared" si="1"/>
        <v>0</v>
      </c>
      <c r="E64" s="140">
        <v>1</v>
      </c>
      <c r="F64" s="141">
        <v>1</v>
      </c>
      <c r="G64" s="140">
        <v>1</v>
      </c>
      <c r="H64" s="132">
        <v>0</v>
      </c>
      <c r="I64" s="131">
        <v>0</v>
      </c>
      <c r="J64" s="132">
        <v>0</v>
      </c>
      <c r="K64" s="131">
        <v>0</v>
      </c>
      <c r="L64" s="132">
        <v>0</v>
      </c>
      <c r="M64" s="133">
        <v>0</v>
      </c>
      <c r="N64" s="134">
        <v>0</v>
      </c>
      <c r="O64" s="148">
        <f t="shared" si="2"/>
        <v>0</v>
      </c>
      <c r="P64" s="148">
        <f t="shared" si="3"/>
        <v>0</v>
      </c>
      <c r="Q64" s="148">
        <f t="shared" si="4"/>
        <v>0</v>
      </c>
      <c r="R64" s="148">
        <f t="shared" si="0"/>
        <v>0</v>
      </c>
      <c r="S64" s="148">
        <f t="shared" si="5"/>
        <v>0</v>
      </c>
      <c r="T64" s="148">
        <f t="shared" ref="T64:T65" si="45">SUM(M64*$T$1)*E64*F64</f>
        <v>0</v>
      </c>
      <c r="U64" s="148">
        <f t="shared" si="7"/>
        <v>0</v>
      </c>
    </row>
    <row r="65" spans="1:21" x14ac:dyDescent="0.2">
      <c r="A65" s="145">
        <v>0</v>
      </c>
      <c r="B65" s="146" t="s">
        <v>191</v>
      </c>
      <c r="C65" s="147"/>
      <c r="D65" s="139">
        <f t="shared" si="1"/>
        <v>0</v>
      </c>
      <c r="E65" s="140">
        <v>1</v>
      </c>
      <c r="F65" s="141">
        <v>1</v>
      </c>
      <c r="G65" s="140">
        <v>1</v>
      </c>
      <c r="H65" s="132">
        <v>0</v>
      </c>
      <c r="I65" s="131">
        <v>0</v>
      </c>
      <c r="J65" s="132">
        <v>0</v>
      </c>
      <c r="K65" s="131">
        <v>0</v>
      </c>
      <c r="L65" s="132">
        <v>0</v>
      </c>
      <c r="M65" s="133">
        <v>0</v>
      </c>
      <c r="N65" s="134">
        <v>0</v>
      </c>
      <c r="O65" s="148">
        <f t="shared" si="2"/>
        <v>0</v>
      </c>
      <c r="P65" s="148">
        <f t="shared" si="3"/>
        <v>0</v>
      </c>
      <c r="Q65" s="148">
        <f t="shared" si="4"/>
        <v>0</v>
      </c>
      <c r="R65" s="148">
        <f t="shared" si="0"/>
        <v>0</v>
      </c>
      <c r="S65" s="148">
        <f t="shared" si="5"/>
        <v>0</v>
      </c>
      <c r="T65" s="148">
        <f t="shared" si="45"/>
        <v>0</v>
      </c>
      <c r="U65" s="148">
        <f t="shared" si="7"/>
        <v>0</v>
      </c>
    </row>
    <row r="66" spans="1:21" x14ac:dyDescent="0.2">
      <c r="A66" s="145">
        <v>0</v>
      </c>
      <c r="B66" s="146" t="s">
        <v>191</v>
      </c>
      <c r="C66" s="147"/>
      <c r="D66" s="139">
        <f t="shared" si="1"/>
        <v>0</v>
      </c>
      <c r="E66" s="140">
        <v>1</v>
      </c>
      <c r="F66" s="141">
        <v>1</v>
      </c>
      <c r="G66" s="140">
        <v>1</v>
      </c>
      <c r="H66" s="132">
        <v>0</v>
      </c>
      <c r="I66" s="131">
        <v>0</v>
      </c>
      <c r="J66" s="132">
        <v>0</v>
      </c>
      <c r="K66" s="131">
        <v>0</v>
      </c>
      <c r="L66" s="132">
        <v>0</v>
      </c>
      <c r="M66" s="133">
        <v>0</v>
      </c>
      <c r="N66" s="134">
        <v>0</v>
      </c>
      <c r="O66" s="148">
        <f t="shared" si="2"/>
        <v>0</v>
      </c>
      <c r="P66" s="148">
        <f t="shared" si="3"/>
        <v>0</v>
      </c>
      <c r="Q66" s="148">
        <f t="shared" si="4"/>
        <v>0</v>
      </c>
      <c r="R66" s="148">
        <f t="shared" si="0"/>
        <v>0</v>
      </c>
      <c r="S66" s="148">
        <f t="shared" si="5"/>
        <v>0</v>
      </c>
      <c r="T66" s="148">
        <f t="shared" ref="T66" si="46">SUM(M66*T63)*E66*F66</f>
        <v>0</v>
      </c>
      <c r="U66" s="148">
        <f t="shared" si="7"/>
        <v>0</v>
      </c>
    </row>
    <row r="67" spans="1:21" x14ac:dyDescent="0.2">
      <c r="A67" s="145">
        <v>0</v>
      </c>
      <c r="B67" s="146" t="s">
        <v>191</v>
      </c>
      <c r="C67" s="147"/>
      <c r="D67" s="139">
        <f t="shared" si="1"/>
        <v>0</v>
      </c>
      <c r="E67" s="140">
        <v>1</v>
      </c>
      <c r="F67" s="141">
        <v>1</v>
      </c>
      <c r="G67" s="140">
        <v>1</v>
      </c>
      <c r="H67" s="132">
        <v>0</v>
      </c>
      <c r="I67" s="131">
        <v>0</v>
      </c>
      <c r="J67" s="132">
        <v>0</v>
      </c>
      <c r="K67" s="131">
        <v>0</v>
      </c>
      <c r="L67" s="132">
        <v>0</v>
      </c>
      <c r="M67" s="133">
        <v>0</v>
      </c>
      <c r="N67" s="134">
        <v>0</v>
      </c>
      <c r="O67" s="148">
        <f t="shared" si="2"/>
        <v>0</v>
      </c>
      <c r="P67" s="148">
        <f t="shared" si="3"/>
        <v>0</v>
      </c>
      <c r="Q67" s="148">
        <f t="shared" si="4"/>
        <v>0</v>
      </c>
      <c r="R67" s="148">
        <f t="shared" si="0"/>
        <v>0</v>
      </c>
      <c r="S67" s="148">
        <f t="shared" si="5"/>
        <v>0</v>
      </c>
      <c r="T67" s="148">
        <f t="shared" ref="T67:T68" si="47">SUM(M67*$T$1)*E67*F67</f>
        <v>0</v>
      </c>
      <c r="U67" s="148">
        <f t="shared" si="7"/>
        <v>0</v>
      </c>
    </row>
    <row r="68" spans="1:21" x14ac:dyDescent="0.2">
      <c r="A68" s="145">
        <v>0</v>
      </c>
      <c r="B68" s="146" t="s">
        <v>191</v>
      </c>
      <c r="C68" s="147"/>
      <c r="D68" s="139">
        <f t="shared" si="1"/>
        <v>0</v>
      </c>
      <c r="E68" s="140">
        <v>1</v>
      </c>
      <c r="F68" s="141">
        <v>1</v>
      </c>
      <c r="G68" s="140">
        <v>1</v>
      </c>
      <c r="H68" s="132">
        <v>0</v>
      </c>
      <c r="I68" s="131">
        <v>0</v>
      </c>
      <c r="J68" s="132">
        <v>0</v>
      </c>
      <c r="K68" s="131">
        <v>0</v>
      </c>
      <c r="L68" s="132">
        <v>0</v>
      </c>
      <c r="M68" s="133">
        <v>0</v>
      </c>
      <c r="N68" s="134">
        <v>0</v>
      </c>
      <c r="O68" s="148">
        <f t="shared" si="2"/>
        <v>0</v>
      </c>
      <c r="P68" s="148">
        <f t="shared" si="3"/>
        <v>0</v>
      </c>
      <c r="Q68" s="148">
        <f t="shared" si="4"/>
        <v>0</v>
      </c>
      <c r="R68" s="148">
        <f t="shared" si="0"/>
        <v>0</v>
      </c>
      <c r="S68" s="148">
        <f t="shared" si="5"/>
        <v>0</v>
      </c>
      <c r="T68" s="148">
        <f t="shared" si="47"/>
        <v>0</v>
      </c>
      <c r="U68" s="148">
        <f t="shared" si="7"/>
        <v>0</v>
      </c>
    </row>
    <row r="69" spans="1:21" x14ac:dyDescent="0.2">
      <c r="A69" s="145">
        <v>0</v>
      </c>
      <c r="B69" s="146" t="s">
        <v>191</v>
      </c>
      <c r="C69" s="147"/>
      <c r="D69" s="139">
        <f t="shared" si="1"/>
        <v>0</v>
      </c>
      <c r="E69" s="140">
        <v>1</v>
      </c>
      <c r="F69" s="141">
        <v>1</v>
      </c>
      <c r="G69" s="140">
        <v>1</v>
      </c>
      <c r="H69" s="132">
        <v>0</v>
      </c>
      <c r="I69" s="131">
        <v>0</v>
      </c>
      <c r="J69" s="132">
        <v>0</v>
      </c>
      <c r="K69" s="131">
        <v>0</v>
      </c>
      <c r="L69" s="132">
        <v>0</v>
      </c>
      <c r="M69" s="133">
        <v>0</v>
      </c>
      <c r="N69" s="134">
        <v>0</v>
      </c>
      <c r="O69" s="148">
        <f t="shared" si="2"/>
        <v>0</v>
      </c>
      <c r="P69" s="148">
        <f t="shared" si="3"/>
        <v>0</v>
      </c>
      <c r="Q69" s="148">
        <f t="shared" si="4"/>
        <v>0</v>
      </c>
      <c r="R69" s="148">
        <f t="shared" si="0"/>
        <v>0</v>
      </c>
      <c r="S69" s="148">
        <f t="shared" si="5"/>
        <v>0</v>
      </c>
      <c r="T69" s="148">
        <f t="shared" ref="T69" si="48">SUM(M69*T66)*E69*F69</f>
        <v>0</v>
      </c>
      <c r="U69" s="148">
        <f t="shared" si="7"/>
        <v>0</v>
      </c>
    </row>
    <row r="70" spans="1:21" x14ac:dyDescent="0.2">
      <c r="A70" s="145">
        <v>0</v>
      </c>
      <c r="B70" s="146" t="s">
        <v>191</v>
      </c>
      <c r="C70" s="147"/>
      <c r="D70" s="139">
        <f t="shared" si="1"/>
        <v>0</v>
      </c>
      <c r="E70" s="140">
        <v>1</v>
      </c>
      <c r="F70" s="141">
        <v>1</v>
      </c>
      <c r="G70" s="140">
        <v>1</v>
      </c>
      <c r="H70" s="132">
        <v>0</v>
      </c>
      <c r="I70" s="131">
        <v>0</v>
      </c>
      <c r="J70" s="132">
        <v>0</v>
      </c>
      <c r="K70" s="131">
        <v>0</v>
      </c>
      <c r="L70" s="132">
        <v>0</v>
      </c>
      <c r="M70" s="133">
        <v>0</v>
      </c>
      <c r="N70" s="134">
        <v>0</v>
      </c>
      <c r="O70" s="148">
        <f t="shared" si="2"/>
        <v>0</v>
      </c>
      <c r="P70" s="148">
        <f t="shared" si="3"/>
        <v>0</v>
      </c>
      <c r="Q70" s="148">
        <f t="shared" si="4"/>
        <v>0</v>
      </c>
      <c r="R70" s="148">
        <f t="shared" si="0"/>
        <v>0</v>
      </c>
      <c r="S70" s="148">
        <f t="shared" si="5"/>
        <v>0</v>
      </c>
      <c r="T70" s="148">
        <f t="shared" ref="T70:T71" si="49">SUM(M70*$T$1)*E70*F70</f>
        <v>0</v>
      </c>
      <c r="U70" s="148">
        <f t="shared" si="7"/>
        <v>0</v>
      </c>
    </row>
    <row r="71" spans="1:21" x14ac:dyDescent="0.2">
      <c r="A71" s="145">
        <v>0</v>
      </c>
      <c r="B71" s="146" t="s">
        <v>191</v>
      </c>
      <c r="C71" s="147"/>
      <c r="D71" s="139">
        <f t="shared" si="1"/>
        <v>0</v>
      </c>
      <c r="E71" s="140">
        <v>1</v>
      </c>
      <c r="F71" s="141">
        <v>1</v>
      </c>
      <c r="G71" s="140">
        <v>1</v>
      </c>
      <c r="H71" s="132">
        <v>0</v>
      </c>
      <c r="I71" s="131">
        <v>0</v>
      </c>
      <c r="J71" s="132">
        <v>0</v>
      </c>
      <c r="K71" s="131">
        <v>0</v>
      </c>
      <c r="L71" s="132">
        <v>0</v>
      </c>
      <c r="M71" s="133">
        <v>0</v>
      </c>
      <c r="N71" s="134">
        <v>0</v>
      </c>
      <c r="O71" s="148">
        <f t="shared" si="2"/>
        <v>0</v>
      </c>
      <c r="P71" s="148">
        <f t="shared" si="3"/>
        <v>0</v>
      </c>
      <c r="Q71" s="148">
        <f t="shared" si="4"/>
        <v>0</v>
      </c>
      <c r="R71" s="148">
        <f t="shared" ref="R71:R99" si="50">(((K71*(G71-2))*F71)*E71)+(((K71*0.75)*2)*F71*E71)</f>
        <v>0</v>
      </c>
      <c r="S71" s="148">
        <f t="shared" si="5"/>
        <v>0</v>
      </c>
      <c r="T71" s="148">
        <f t="shared" si="49"/>
        <v>0</v>
      </c>
      <c r="U71" s="148">
        <f t="shared" si="7"/>
        <v>0</v>
      </c>
    </row>
    <row r="72" spans="1:21" x14ac:dyDescent="0.2">
      <c r="A72" s="145">
        <v>0</v>
      </c>
      <c r="B72" s="146" t="s">
        <v>191</v>
      </c>
      <c r="C72" s="147"/>
      <c r="D72" s="139">
        <f t="shared" ref="D72:D100" si="51">SUM(O72:U72)</f>
        <v>0</v>
      </c>
      <c r="E72" s="140">
        <v>1</v>
      </c>
      <c r="F72" s="141">
        <v>1</v>
      </c>
      <c r="G72" s="140">
        <v>1</v>
      </c>
      <c r="H72" s="132">
        <v>0</v>
      </c>
      <c r="I72" s="131">
        <v>0</v>
      </c>
      <c r="J72" s="132">
        <v>0</v>
      </c>
      <c r="K72" s="131">
        <v>0</v>
      </c>
      <c r="L72" s="132">
        <v>0</v>
      </c>
      <c r="M72" s="133">
        <v>0</v>
      </c>
      <c r="N72" s="134">
        <v>0</v>
      </c>
      <c r="O72" s="148">
        <f t="shared" ref="O72:O100" si="52">SUM(E72*F72)*J72</f>
        <v>0</v>
      </c>
      <c r="P72" s="148">
        <f t="shared" ref="P72:P100" si="53">(H72*SUM(E72*F72*G72))</f>
        <v>0</v>
      </c>
      <c r="Q72" s="148">
        <f t="shared" ref="Q72:Q100" si="54">(((I72*(G72-2))*F72)*E72)+(((I72*0.75)*2)*F72*E72)</f>
        <v>0</v>
      </c>
      <c r="R72" s="148">
        <f t="shared" si="50"/>
        <v>0</v>
      </c>
      <c r="S72" s="148">
        <f t="shared" ref="S72:S100" si="55">SUM(L72)*E72*G72*F72</f>
        <v>0</v>
      </c>
      <c r="T72" s="148">
        <f t="shared" ref="T72" si="56">SUM(M72*T69)*E72*F72</f>
        <v>0</v>
      </c>
      <c r="U72" s="148">
        <f t="shared" ref="U72:U100" si="57">SUM(N72)*G72*F72*E72</f>
        <v>0</v>
      </c>
    </row>
    <row r="73" spans="1:21" x14ac:dyDescent="0.2">
      <c r="A73" s="145">
        <v>0</v>
      </c>
      <c r="B73" s="146" t="s">
        <v>191</v>
      </c>
      <c r="C73" s="147"/>
      <c r="D73" s="139">
        <f t="shared" si="51"/>
        <v>0</v>
      </c>
      <c r="E73" s="140">
        <v>1</v>
      </c>
      <c r="F73" s="141">
        <v>1</v>
      </c>
      <c r="G73" s="140">
        <v>1</v>
      </c>
      <c r="H73" s="132">
        <v>0</v>
      </c>
      <c r="I73" s="131">
        <v>0</v>
      </c>
      <c r="J73" s="132">
        <v>0</v>
      </c>
      <c r="K73" s="131">
        <v>0</v>
      </c>
      <c r="L73" s="132">
        <v>0</v>
      </c>
      <c r="M73" s="133">
        <v>0</v>
      </c>
      <c r="N73" s="134">
        <v>0</v>
      </c>
      <c r="O73" s="148">
        <f t="shared" si="52"/>
        <v>0</v>
      </c>
      <c r="P73" s="148">
        <f t="shared" si="53"/>
        <v>0</v>
      </c>
      <c r="Q73" s="148">
        <f t="shared" si="54"/>
        <v>0</v>
      </c>
      <c r="R73" s="148">
        <f t="shared" si="50"/>
        <v>0</v>
      </c>
      <c r="S73" s="148">
        <f t="shared" si="55"/>
        <v>0</v>
      </c>
      <c r="T73" s="148">
        <f t="shared" ref="T73:T74" si="58">SUM(M73*$T$1)*E73*F73</f>
        <v>0</v>
      </c>
      <c r="U73" s="148">
        <f t="shared" si="57"/>
        <v>0</v>
      </c>
    </row>
    <row r="74" spans="1:21" x14ac:dyDescent="0.2">
      <c r="A74" s="145">
        <v>0</v>
      </c>
      <c r="B74" s="146" t="s">
        <v>191</v>
      </c>
      <c r="C74" s="147"/>
      <c r="D74" s="139">
        <f t="shared" si="51"/>
        <v>0</v>
      </c>
      <c r="E74" s="140">
        <v>1</v>
      </c>
      <c r="F74" s="141">
        <v>1</v>
      </c>
      <c r="G74" s="140">
        <v>1</v>
      </c>
      <c r="H74" s="132">
        <v>0</v>
      </c>
      <c r="I74" s="131">
        <v>0</v>
      </c>
      <c r="J74" s="132">
        <v>0</v>
      </c>
      <c r="K74" s="131">
        <v>0</v>
      </c>
      <c r="L74" s="132">
        <v>0</v>
      </c>
      <c r="M74" s="133">
        <v>0</v>
      </c>
      <c r="N74" s="134">
        <v>0</v>
      </c>
      <c r="O74" s="148">
        <f t="shared" si="52"/>
        <v>0</v>
      </c>
      <c r="P74" s="148">
        <f t="shared" si="53"/>
        <v>0</v>
      </c>
      <c r="Q74" s="148">
        <f t="shared" si="54"/>
        <v>0</v>
      </c>
      <c r="R74" s="148">
        <f t="shared" si="50"/>
        <v>0</v>
      </c>
      <c r="S74" s="148">
        <f t="shared" si="55"/>
        <v>0</v>
      </c>
      <c r="T74" s="148">
        <f t="shared" si="58"/>
        <v>0</v>
      </c>
      <c r="U74" s="148">
        <f t="shared" si="57"/>
        <v>0</v>
      </c>
    </row>
    <row r="75" spans="1:21" x14ac:dyDescent="0.2">
      <c r="A75" s="145">
        <v>0</v>
      </c>
      <c r="B75" s="146" t="s">
        <v>191</v>
      </c>
      <c r="C75" s="147"/>
      <c r="D75" s="139">
        <f t="shared" si="51"/>
        <v>0</v>
      </c>
      <c r="E75" s="140">
        <v>1</v>
      </c>
      <c r="F75" s="141">
        <v>1</v>
      </c>
      <c r="G75" s="140">
        <v>1</v>
      </c>
      <c r="H75" s="132">
        <v>0</v>
      </c>
      <c r="I75" s="131">
        <v>0</v>
      </c>
      <c r="J75" s="132">
        <v>0</v>
      </c>
      <c r="K75" s="131">
        <v>0</v>
      </c>
      <c r="L75" s="132">
        <v>0</v>
      </c>
      <c r="M75" s="133">
        <v>0</v>
      </c>
      <c r="N75" s="134">
        <v>0</v>
      </c>
      <c r="O75" s="148">
        <f t="shared" si="52"/>
        <v>0</v>
      </c>
      <c r="P75" s="148">
        <f t="shared" si="53"/>
        <v>0</v>
      </c>
      <c r="Q75" s="148">
        <f t="shared" si="54"/>
        <v>0</v>
      </c>
      <c r="R75" s="148">
        <f t="shared" si="50"/>
        <v>0</v>
      </c>
      <c r="S75" s="148">
        <f t="shared" si="55"/>
        <v>0</v>
      </c>
      <c r="T75" s="148">
        <f t="shared" ref="T75" si="59">SUM(M75*T72)*E75*F75</f>
        <v>0</v>
      </c>
      <c r="U75" s="148">
        <f t="shared" si="57"/>
        <v>0</v>
      </c>
    </row>
    <row r="76" spans="1:21" x14ac:dyDescent="0.2">
      <c r="A76" s="145">
        <v>0</v>
      </c>
      <c r="B76" s="146" t="s">
        <v>191</v>
      </c>
      <c r="C76" s="147"/>
      <c r="D76" s="139">
        <f t="shared" si="51"/>
        <v>0</v>
      </c>
      <c r="E76" s="140">
        <v>1</v>
      </c>
      <c r="F76" s="141">
        <v>1</v>
      </c>
      <c r="G76" s="140">
        <v>1</v>
      </c>
      <c r="H76" s="132">
        <v>0</v>
      </c>
      <c r="I76" s="131">
        <v>0</v>
      </c>
      <c r="J76" s="132">
        <v>0</v>
      </c>
      <c r="K76" s="131">
        <v>0</v>
      </c>
      <c r="L76" s="132">
        <v>0</v>
      </c>
      <c r="M76" s="133">
        <v>0</v>
      </c>
      <c r="N76" s="134">
        <v>0</v>
      </c>
      <c r="O76" s="148">
        <f t="shared" si="52"/>
        <v>0</v>
      </c>
      <c r="P76" s="148">
        <f t="shared" si="53"/>
        <v>0</v>
      </c>
      <c r="Q76" s="148">
        <f t="shared" si="54"/>
        <v>0</v>
      </c>
      <c r="R76" s="148">
        <f t="shared" si="50"/>
        <v>0</v>
      </c>
      <c r="S76" s="148">
        <f t="shared" si="55"/>
        <v>0</v>
      </c>
      <c r="T76" s="148">
        <f t="shared" ref="T76:T77" si="60">SUM(M76*$T$1)*E76*F76</f>
        <v>0</v>
      </c>
      <c r="U76" s="148">
        <f t="shared" si="57"/>
        <v>0</v>
      </c>
    </row>
    <row r="77" spans="1:21" x14ac:dyDescent="0.2">
      <c r="A77" s="145">
        <v>0</v>
      </c>
      <c r="B77" s="146" t="s">
        <v>191</v>
      </c>
      <c r="C77" s="147"/>
      <c r="D77" s="139">
        <f t="shared" si="51"/>
        <v>0</v>
      </c>
      <c r="E77" s="140">
        <v>1</v>
      </c>
      <c r="F77" s="141">
        <v>1</v>
      </c>
      <c r="G77" s="140">
        <v>1</v>
      </c>
      <c r="H77" s="132">
        <v>0</v>
      </c>
      <c r="I77" s="131">
        <v>0</v>
      </c>
      <c r="J77" s="132">
        <v>0</v>
      </c>
      <c r="K77" s="131">
        <v>0</v>
      </c>
      <c r="L77" s="132">
        <v>0</v>
      </c>
      <c r="M77" s="133">
        <v>0</v>
      </c>
      <c r="N77" s="134">
        <v>0</v>
      </c>
      <c r="O77" s="148">
        <f t="shared" si="52"/>
        <v>0</v>
      </c>
      <c r="P77" s="148">
        <f t="shared" si="53"/>
        <v>0</v>
      </c>
      <c r="Q77" s="148">
        <f t="shared" si="54"/>
        <v>0</v>
      </c>
      <c r="R77" s="148">
        <f t="shared" si="50"/>
        <v>0</v>
      </c>
      <c r="S77" s="148">
        <f t="shared" si="55"/>
        <v>0</v>
      </c>
      <c r="T77" s="148">
        <f t="shared" si="60"/>
        <v>0</v>
      </c>
      <c r="U77" s="148">
        <f t="shared" si="57"/>
        <v>0</v>
      </c>
    </row>
    <row r="78" spans="1:21" x14ac:dyDescent="0.2">
      <c r="A78" s="145">
        <v>0</v>
      </c>
      <c r="B78" s="146" t="s">
        <v>191</v>
      </c>
      <c r="C78" s="147"/>
      <c r="D78" s="139">
        <f t="shared" si="51"/>
        <v>0</v>
      </c>
      <c r="E78" s="140">
        <v>1</v>
      </c>
      <c r="F78" s="141">
        <v>1</v>
      </c>
      <c r="G78" s="140">
        <v>1</v>
      </c>
      <c r="H78" s="132">
        <v>0</v>
      </c>
      <c r="I78" s="131">
        <v>0</v>
      </c>
      <c r="J78" s="132">
        <v>0</v>
      </c>
      <c r="K78" s="131">
        <v>0</v>
      </c>
      <c r="L78" s="132">
        <v>0</v>
      </c>
      <c r="M78" s="133">
        <v>0</v>
      </c>
      <c r="N78" s="134">
        <v>0</v>
      </c>
      <c r="O78" s="148">
        <f t="shared" si="52"/>
        <v>0</v>
      </c>
      <c r="P78" s="148">
        <f t="shared" si="53"/>
        <v>0</v>
      </c>
      <c r="Q78" s="148">
        <f t="shared" si="54"/>
        <v>0</v>
      </c>
      <c r="R78" s="148">
        <f t="shared" si="50"/>
        <v>0</v>
      </c>
      <c r="S78" s="148">
        <f t="shared" si="55"/>
        <v>0</v>
      </c>
      <c r="T78" s="148">
        <f t="shared" ref="T78" si="61">SUM(M78*T75)*E78*F78</f>
        <v>0</v>
      </c>
      <c r="U78" s="148">
        <f t="shared" si="57"/>
        <v>0</v>
      </c>
    </row>
    <row r="79" spans="1:21" x14ac:dyDescent="0.2">
      <c r="A79" s="145">
        <v>0</v>
      </c>
      <c r="B79" s="146" t="s">
        <v>191</v>
      </c>
      <c r="C79" s="147"/>
      <c r="D79" s="139">
        <f t="shared" si="51"/>
        <v>0</v>
      </c>
      <c r="E79" s="140">
        <v>1</v>
      </c>
      <c r="F79" s="141">
        <v>1</v>
      </c>
      <c r="G79" s="140">
        <v>1</v>
      </c>
      <c r="H79" s="132">
        <v>0</v>
      </c>
      <c r="I79" s="131">
        <v>0</v>
      </c>
      <c r="J79" s="132">
        <v>0</v>
      </c>
      <c r="K79" s="131">
        <v>0</v>
      </c>
      <c r="L79" s="132">
        <v>0</v>
      </c>
      <c r="M79" s="133">
        <v>0</v>
      </c>
      <c r="N79" s="134">
        <v>0</v>
      </c>
      <c r="O79" s="148">
        <f t="shared" si="52"/>
        <v>0</v>
      </c>
      <c r="P79" s="148">
        <f t="shared" si="53"/>
        <v>0</v>
      </c>
      <c r="Q79" s="148">
        <f t="shared" si="54"/>
        <v>0</v>
      </c>
      <c r="R79" s="148">
        <f t="shared" si="50"/>
        <v>0</v>
      </c>
      <c r="S79" s="148">
        <f t="shared" si="55"/>
        <v>0</v>
      </c>
      <c r="T79" s="148">
        <f t="shared" ref="T79:T80" si="62">SUM(M79*$T$1)*E79*F79</f>
        <v>0</v>
      </c>
      <c r="U79" s="148">
        <f t="shared" si="57"/>
        <v>0</v>
      </c>
    </row>
    <row r="80" spans="1:21" x14ac:dyDescent="0.2">
      <c r="A80" s="145">
        <v>0</v>
      </c>
      <c r="B80" s="146" t="s">
        <v>191</v>
      </c>
      <c r="C80" s="147"/>
      <c r="D80" s="139">
        <f t="shared" si="51"/>
        <v>0</v>
      </c>
      <c r="E80" s="140">
        <v>1</v>
      </c>
      <c r="F80" s="141">
        <v>1</v>
      </c>
      <c r="G80" s="140">
        <v>1</v>
      </c>
      <c r="H80" s="132">
        <v>0</v>
      </c>
      <c r="I80" s="131">
        <v>0</v>
      </c>
      <c r="J80" s="132">
        <v>0</v>
      </c>
      <c r="K80" s="131">
        <v>0</v>
      </c>
      <c r="L80" s="132">
        <v>0</v>
      </c>
      <c r="M80" s="133">
        <v>0</v>
      </c>
      <c r="N80" s="134">
        <v>0</v>
      </c>
      <c r="O80" s="148">
        <f t="shared" si="52"/>
        <v>0</v>
      </c>
      <c r="P80" s="148">
        <f t="shared" si="53"/>
        <v>0</v>
      </c>
      <c r="Q80" s="148">
        <f t="shared" si="54"/>
        <v>0</v>
      </c>
      <c r="R80" s="148">
        <f t="shared" si="50"/>
        <v>0</v>
      </c>
      <c r="S80" s="148">
        <f t="shared" si="55"/>
        <v>0</v>
      </c>
      <c r="T80" s="148">
        <f t="shared" si="62"/>
        <v>0</v>
      </c>
      <c r="U80" s="148">
        <f t="shared" si="57"/>
        <v>0</v>
      </c>
    </row>
    <row r="81" spans="1:21" x14ac:dyDescent="0.2">
      <c r="A81" s="145">
        <v>0</v>
      </c>
      <c r="B81" s="146" t="s">
        <v>191</v>
      </c>
      <c r="C81" s="147"/>
      <c r="D81" s="139">
        <f t="shared" si="51"/>
        <v>0</v>
      </c>
      <c r="E81" s="140">
        <v>1</v>
      </c>
      <c r="F81" s="141">
        <v>1</v>
      </c>
      <c r="G81" s="140">
        <v>1</v>
      </c>
      <c r="H81" s="132">
        <v>0</v>
      </c>
      <c r="I81" s="131">
        <v>0</v>
      </c>
      <c r="J81" s="132">
        <v>0</v>
      </c>
      <c r="K81" s="131">
        <v>0</v>
      </c>
      <c r="L81" s="132">
        <v>0</v>
      </c>
      <c r="M81" s="133">
        <v>0</v>
      </c>
      <c r="N81" s="134">
        <v>0</v>
      </c>
      <c r="O81" s="148">
        <f t="shared" si="52"/>
        <v>0</v>
      </c>
      <c r="P81" s="148">
        <f t="shared" si="53"/>
        <v>0</v>
      </c>
      <c r="Q81" s="148">
        <f t="shared" si="54"/>
        <v>0</v>
      </c>
      <c r="R81" s="148">
        <f t="shared" si="50"/>
        <v>0</v>
      </c>
      <c r="S81" s="148">
        <f t="shared" si="55"/>
        <v>0</v>
      </c>
      <c r="T81" s="148">
        <f t="shared" ref="T81" si="63">SUM(M81*T78)*E81*F81</f>
        <v>0</v>
      </c>
      <c r="U81" s="148">
        <f t="shared" si="57"/>
        <v>0</v>
      </c>
    </row>
    <row r="82" spans="1:21" x14ac:dyDescent="0.2">
      <c r="A82" s="145">
        <v>0</v>
      </c>
      <c r="B82" s="146" t="s">
        <v>191</v>
      </c>
      <c r="C82" s="147"/>
      <c r="D82" s="139">
        <f t="shared" si="51"/>
        <v>0</v>
      </c>
      <c r="E82" s="140">
        <v>1</v>
      </c>
      <c r="F82" s="141">
        <v>1</v>
      </c>
      <c r="G82" s="140">
        <v>1</v>
      </c>
      <c r="H82" s="132">
        <v>0</v>
      </c>
      <c r="I82" s="131">
        <v>0</v>
      </c>
      <c r="J82" s="132">
        <v>0</v>
      </c>
      <c r="K82" s="131">
        <v>0</v>
      </c>
      <c r="L82" s="132">
        <v>0</v>
      </c>
      <c r="M82" s="133">
        <v>0</v>
      </c>
      <c r="N82" s="134">
        <v>0</v>
      </c>
      <c r="O82" s="148">
        <f t="shared" si="52"/>
        <v>0</v>
      </c>
      <c r="P82" s="148">
        <f t="shared" si="53"/>
        <v>0</v>
      </c>
      <c r="Q82" s="148">
        <f t="shared" si="54"/>
        <v>0</v>
      </c>
      <c r="R82" s="148">
        <f t="shared" si="50"/>
        <v>0</v>
      </c>
      <c r="S82" s="148">
        <f t="shared" si="55"/>
        <v>0</v>
      </c>
      <c r="T82" s="148">
        <f t="shared" ref="T82:T83" si="64">SUM(M82*$T$1)*E82*F82</f>
        <v>0</v>
      </c>
      <c r="U82" s="148">
        <f t="shared" si="57"/>
        <v>0</v>
      </c>
    </row>
    <row r="83" spans="1:21" x14ac:dyDescent="0.2">
      <c r="A83" s="145">
        <v>0</v>
      </c>
      <c r="B83" s="146" t="s">
        <v>191</v>
      </c>
      <c r="C83" s="147"/>
      <c r="D83" s="139">
        <f t="shared" si="51"/>
        <v>0</v>
      </c>
      <c r="E83" s="140">
        <v>1</v>
      </c>
      <c r="F83" s="141">
        <v>1</v>
      </c>
      <c r="G83" s="140">
        <v>1</v>
      </c>
      <c r="H83" s="132">
        <v>0</v>
      </c>
      <c r="I83" s="131">
        <v>0</v>
      </c>
      <c r="J83" s="132">
        <v>0</v>
      </c>
      <c r="K83" s="131">
        <v>0</v>
      </c>
      <c r="L83" s="132">
        <v>0</v>
      </c>
      <c r="M83" s="133">
        <v>0</v>
      </c>
      <c r="N83" s="134">
        <v>0</v>
      </c>
      <c r="O83" s="148">
        <f t="shared" si="52"/>
        <v>0</v>
      </c>
      <c r="P83" s="148">
        <f t="shared" si="53"/>
        <v>0</v>
      </c>
      <c r="Q83" s="148">
        <f t="shared" si="54"/>
        <v>0</v>
      </c>
      <c r="R83" s="148">
        <f t="shared" si="50"/>
        <v>0</v>
      </c>
      <c r="S83" s="148">
        <f t="shared" si="55"/>
        <v>0</v>
      </c>
      <c r="T83" s="148">
        <f t="shared" si="64"/>
        <v>0</v>
      </c>
      <c r="U83" s="148">
        <f t="shared" si="57"/>
        <v>0</v>
      </c>
    </row>
    <row r="84" spans="1:21" x14ac:dyDescent="0.2">
      <c r="A84" s="145">
        <v>0</v>
      </c>
      <c r="B84" s="146" t="s">
        <v>191</v>
      </c>
      <c r="C84" s="147"/>
      <c r="D84" s="139">
        <f t="shared" si="51"/>
        <v>0</v>
      </c>
      <c r="E84" s="140">
        <v>1</v>
      </c>
      <c r="F84" s="141">
        <v>1</v>
      </c>
      <c r="G84" s="140">
        <v>1</v>
      </c>
      <c r="H84" s="132">
        <v>0</v>
      </c>
      <c r="I84" s="131">
        <v>0</v>
      </c>
      <c r="J84" s="132">
        <v>0</v>
      </c>
      <c r="K84" s="131">
        <v>0</v>
      </c>
      <c r="L84" s="132">
        <v>0</v>
      </c>
      <c r="M84" s="133">
        <v>0</v>
      </c>
      <c r="N84" s="134">
        <v>0</v>
      </c>
      <c r="O84" s="148">
        <f t="shared" si="52"/>
        <v>0</v>
      </c>
      <c r="P84" s="148">
        <f t="shared" si="53"/>
        <v>0</v>
      </c>
      <c r="Q84" s="148">
        <f t="shared" si="54"/>
        <v>0</v>
      </c>
      <c r="R84" s="148">
        <f t="shared" si="50"/>
        <v>0</v>
      </c>
      <c r="S84" s="148">
        <f t="shared" si="55"/>
        <v>0</v>
      </c>
      <c r="T84" s="148">
        <f t="shared" ref="T84" si="65">SUM(M84*T81)*E84*F84</f>
        <v>0</v>
      </c>
      <c r="U84" s="148">
        <f t="shared" si="57"/>
        <v>0</v>
      </c>
    </row>
    <row r="85" spans="1:21" x14ac:dyDescent="0.2">
      <c r="A85" s="145">
        <v>0</v>
      </c>
      <c r="B85" s="146" t="s">
        <v>191</v>
      </c>
      <c r="C85" s="147"/>
      <c r="D85" s="139">
        <f t="shared" si="51"/>
        <v>0</v>
      </c>
      <c r="E85" s="140">
        <v>1</v>
      </c>
      <c r="F85" s="141">
        <v>1</v>
      </c>
      <c r="G85" s="140">
        <v>1</v>
      </c>
      <c r="H85" s="132">
        <v>0</v>
      </c>
      <c r="I85" s="131">
        <v>0</v>
      </c>
      <c r="J85" s="132">
        <v>0</v>
      </c>
      <c r="K85" s="131">
        <v>0</v>
      </c>
      <c r="L85" s="132">
        <v>0</v>
      </c>
      <c r="M85" s="133">
        <v>0</v>
      </c>
      <c r="N85" s="134">
        <v>0</v>
      </c>
      <c r="O85" s="148">
        <f t="shared" si="52"/>
        <v>0</v>
      </c>
      <c r="P85" s="148">
        <f t="shared" si="53"/>
        <v>0</v>
      </c>
      <c r="Q85" s="148">
        <f t="shared" si="54"/>
        <v>0</v>
      </c>
      <c r="R85" s="148">
        <f t="shared" si="50"/>
        <v>0</v>
      </c>
      <c r="S85" s="148">
        <f t="shared" si="55"/>
        <v>0</v>
      </c>
      <c r="T85" s="148">
        <f t="shared" ref="T85:T86" si="66">SUM(M85*$T$1)*E85*F85</f>
        <v>0</v>
      </c>
      <c r="U85" s="148">
        <f t="shared" si="57"/>
        <v>0</v>
      </c>
    </row>
    <row r="86" spans="1:21" x14ac:dyDescent="0.2">
      <c r="A86" s="145">
        <v>0</v>
      </c>
      <c r="B86" s="146" t="s">
        <v>191</v>
      </c>
      <c r="C86" s="147"/>
      <c r="D86" s="139">
        <f t="shared" si="51"/>
        <v>0</v>
      </c>
      <c r="E86" s="140">
        <v>1</v>
      </c>
      <c r="F86" s="141">
        <v>1</v>
      </c>
      <c r="G86" s="140">
        <v>1</v>
      </c>
      <c r="H86" s="132">
        <v>0</v>
      </c>
      <c r="I86" s="131">
        <v>0</v>
      </c>
      <c r="J86" s="132">
        <v>0</v>
      </c>
      <c r="K86" s="131">
        <v>0</v>
      </c>
      <c r="L86" s="132">
        <v>0</v>
      </c>
      <c r="M86" s="133">
        <v>0</v>
      </c>
      <c r="N86" s="134">
        <v>0</v>
      </c>
      <c r="O86" s="148">
        <f t="shared" si="52"/>
        <v>0</v>
      </c>
      <c r="P86" s="148">
        <f t="shared" si="53"/>
        <v>0</v>
      </c>
      <c r="Q86" s="148">
        <f t="shared" si="54"/>
        <v>0</v>
      </c>
      <c r="R86" s="148">
        <f t="shared" si="50"/>
        <v>0</v>
      </c>
      <c r="S86" s="148">
        <f t="shared" si="55"/>
        <v>0</v>
      </c>
      <c r="T86" s="148">
        <f t="shared" si="66"/>
        <v>0</v>
      </c>
      <c r="U86" s="148">
        <f t="shared" si="57"/>
        <v>0</v>
      </c>
    </row>
    <row r="87" spans="1:21" x14ac:dyDescent="0.2">
      <c r="A87" s="145">
        <v>0</v>
      </c>
      <c r="B87" s="146" t="s">
        <v>191</v>
      </c>
      <c r="C87" s="147"/>
      <c r="D87" s="139">
        <f t="shared" si="51"/>
        <v>0</v>
      </c>
      <c r="E87" s="140">
        <v>1</v>
      </c>
      <c r="F87" s="141">
        <v>1</v>
      </c>
      <c r="G87" s="140">
        <v>1</v>
      </c>
      <c r="H87" s="132">
        <v>0</v>
      </c>
      <c r="I87" s="131">
        <v>0</v>
      </c>
      <c r="J87" s="132">
        <v>0</v>
      </c>
      <c r="K87" s="131">
        <v>0</v>
      </c>
      <c r="L87" s="132">
        <v>0</v>
      </c>
      <c r="M87" s="133">
        <v>0</v>
      </c>
      <c r="N87" s="134">
        <v>0</v>
      </c>
      <c r="O87" s="148">
        <f t="shared" si="52"/>
        <v>0</v>
      </c>
      <c r="P87" s="148">
        <f t="shared" si="53"/>
        <v>0</v>
      </c>
      <c r="Q87" s="148">
        <f t="shared" si="54"/>
        <v>0</v>
      </c>
      <c r="R87" s="148">
        <f t="shared" si="50"/>
        <v>0</v>
      </c>
      <c r="S87" s="148">
        <f t="shared" si="55"/>
        <v>0</v>
      </c>
      <c r="T87" s="148">
        <f t="shared" ref="T87" si="67">SUM(M87*T84)*E87*F87</f>
        <v>0</v>
      </c>
      <c r="U87" s="148">
        <f t="shared" si="57"/>
        <v>0</v>
      </c>
    </row>
    <row r="88" spans="1:21" x14ac:dyDescent="0.2">
      <c r="A88" s="145">
        <v>0</v>
      </c>
      <c r="B88" s="146" t="s">
        <v>191</v>
      </c>
      <c r="C88" s="147"/>
      <c r="D88" s="139">
        <f t="shared" si="51"/>
        <v>0</v>
      </c>
      <c r="E88" s="140">
        <v>1</v>
      </c>
      <c r="F88" s="141">
        <v>1</v>
      </c>
      <c r="G88" s="140">
        <v>1</v>
      </c>
      <c r="H88" s="132">
        <v>0</v>
      </c>
      <c r="I88" s="131">
        <v>0</v>
      </c>
      <c r="J88" s="132">
        <v>0</v>
      </c>
      <c r="K88" s="131">
        <v>0</v>
      </c>
      <c r="L88" s="132">
        <v>0</v>
      </c>
      <c r="M88" s="133">
        <v>0</v>
      </c>
      <c r="N88" s="134">
        <v>0</v>
      </c>
      <c r="O88" s="148">
        <f t="shared" si="52"/>
        <v>0</v>
      </c>
      <c r="P88" s="148">
        <f t="shared" si="53"/>
        <v>0</v>
      </c>
      <c r="Q88" s="148">
        <f t="shared" si="54"/>
        <v>0</v>
      </c>
      <c r="R88" s="148">
        <f t="shared" si="50"/>
        <v>0</v>
      </c>
      <c r="S88" s="148">
        <f t="shared" si="55"/>
        <v>0</v>
      </c>
      <c r="T88" s="148">
        <f t="shared" ref="T88:T89" si="68">SUM(M88*$T$1)*E88*F88</f>
        <v>0</v>
      </c>
      <c r="U88" s="148">
        <f t="shared" si="57"/>
        <v>0</v>
      </c>
    </row>
    <row r="89" spans="1:21" x14ac:dyDescent="0.2">
      <c r="A89" s="145">
        <v>0</v>
      </c>
      <c r="B89" s="146" t="s">
        <v>191</v>
      </c>
      <c r="C89" s="147"/>
      <c r="D89" s="139">
        <f t="shared" si="51"/>
        <v>0</v>
      </c>
      <c r="E89" s="140">
        <v>1</v>
      </c>
      <c r="F89" s="141">
        <v>1</v>
      </c>
      <c r="G89" s="140">
        <v>1</v>
      </c>
      <c r="H89" s="132">
        <v>0</v>
      </c>
      <c r="I89" s="131">
        <v>0</v>
      </c>
      <c r="J89" s="132">
        <v>0</v>
      </c>
      <c r="K89" s="131">
        <v>0</v>
      </c>
      <c r="L89" s="132">
        <v>0</v>
      </c>
      <c r="M89" s="133">
        <v>0</v>
      </c>
      <c r="N89" s="134">
        <v>0</v>
      </c>
      <c r="O89" s="148">
        <f t="shared" si="52"/>
        <v>0</v>
      </c>
      <c r="P89" s="148">
        <f t="shared" si="53"/>
        <v>0</v>
      </c>
      <c r="Q89" s="148">
        <f t="shared" si="54"/>
        <v>0</v>
      </c>
      <c r="R89" s="148">
        <f t="shared" si="50"/>
        <v>0</v>
      </c>
      <c r="S89" s="148">
        <f t="shared" si="55"/>
        <v>0</v>
      </c>
      <c r="T89" s="148">
        <f t="shared" si="68"/>
        <v>0</v>
      </c>
      <c r="U89" s="148">
        <f t="shared" si="57"/>
        <v>0</v>
      </c>
    </row>
    <row r="90" spans="1:21" x14ac:dyDescent="0.2">
      <c r="A90" s="145">
        <v>0</v>
      </c>
      <c r="B90" s="146" t="s">
        <v>191</v>
      </c>
      <c r="C90" s="147"/>
      <c r="D90" s="139">
        <f t="shared" si="51"/>
        <v>0</v>
      </c>
      <c r="E90" s="140">
        <v>1</v>
      </c>
      <c r="F90" s="141">
        <v>1</v>
      </c>
      <c r="G90" s="140">
        <v>1</v>
      </c>
      <c r="H90" s="132">
        <v>0</v>
      </c>
      <c r="I90" s="131">
        <v>0</v>
      </c>
      <c r="J90" s="132">
        <v>0</v>
      </c>
      <c r="K90" s="131">
        <v>0</v>
      </c>
      <c r="L90" s="132">
        <v>0</v>
      </c>
      <c r="M90" s="133">
        <v>0</v>
      </c>
      <c r="N90" s="134">
        <v>0</v>
      </c>
      <c r="O90" s="148">
        <f t="shared" si="52"/>
        <v>0</v>
      </c>
      <c r="P90" s="148">
        <f t="shared" si="53"/>
        <v>0</v>
      </c>
      <c r="Q90" s="148">
        <f t="shared" si="54"/>
        <v>0</v>
      </c>
      <c r="R90" s="148">
        <f t="shared" si="50"/>
        <v>0</v>
      </c>
      <c r="S90" s="148">
        <f t="shared" si="55"/>
        <v>0</v>
      </c>
      <c r="T90" s="148">
        <f t="shared" ref="T90" si="69">SUM(M90*T87)*E90*F90</f>
        <v>0</v>
      </c>
      <c r="U90" s="148">
        <f t="shared" si="57"/>
        <v>0</v>
      </c>
    </row>
    <row r="91" spans="1:21" x14ac:dyDescent="0.2">
      <c r="A91" s="145">
        <v>0</v>
      </c>
      <c r="B91" s="146" t="s">
        <v>191</v>
      </c>
      <c r="C91" s="147"/>
      <c r="D91" s="139">
        <f t="shared" si="51"/>
        <v>0</v>
      </c>
      <c r="E91" s="140">
        <v>1</v>
      </c>
      <c r="F91" s="141">
        <v>1</v>
      </c>
      <c r="G91" s="140">
        <v>1</v>
      </c>
      <c r="H91" s="132">
        <v>0</v>
      </c>
      <c r="I91" s="131">
        <v>0</v>
      </c>
      <c r="J91" s="132">
        <v>0</v>
      </c>
      <c r="K91" s="131">
        <v>0</v>
      </c>
      <c r="L91" s="132">
        <v>0</v>
      </c>
      <c r="M91" s="133">
        <v>0</v>
      </c>
      <c r="N91" s="134">
        <v>0</v>
      </c>
      <c r="O91" s="148">
        <f t="shared" si="52"/>
        <v>0</v>
      </c>
      <c r="P91" s="148">
        <f t="shared" si="53"/>
        <v>0</v>
      </c>
      <c r="Q91" s="148">
        <f t="shared" si="54"/>
        <v>0</v>
      </c>
      <c r="R91" s="148">
        <f t="shared" si="50"/>
        <v>0</v>
      </c>
      <c r="S91" s="148">
        <f t="shared" si="55"/>
        <v>0</v>
      </c>
      <c r="T91" s="148">
        <f t="shared" ref="T91:T92" si="70">SUM(M91*$T$1)*E91*F91</f>
        <v>0</v>
      </c>
      <c r="U91" s="148">
        <f t="shared" si="57"/>
        <v>0</v>
      </c>
    </row>
    <row r="92" spans="1:21" x14ac:dyDescent="0.2">
      <c r="A92" s="145">
        <v>0</v>
      </c>
      <c r="B92" s="146" t="s">
        <v>191</v>
      </c>
      <c r="C92" s="147"/>
      <c r="D92" s="139">
        <f t="shared" si="51"/>
        <v>0</v>
      </c>
      <c r="E92" s="140">
        <v>1</v>
      </c>
      <c r="F92" s="141">
        <v>1</v>
      </c>
      <c r="G92" s="140">
        <v>1</v>
      </c>
      <c r="H92" s="132">
        <v>0</v>
      </c>
      <c r="I92" s="131">
        <v>0</v>
      </c>
      <c r="J92" s="132">
        <v>0</v>
      </c>
      <c r="K92" s="131">
        <v>0</v>
      </c>
      <c r="L92" s="132">
        <v>0</v>
      </c>
      <c r="M92" s="133">
        <v>0</v>
      </c>
      <c r="N92" s="134">
        <v>0</v>
      </c>
      <c r="O92" s="148">
        <f t="shared" si="52"/>
        <v>0</v>
      </c>
      <c r="P92" s="148">
        <f t="shared" si="53"/>
        <v>0</v>
      </c>
      <c r="Q92" s="148">
        <f t="shared" si="54"/>
        <v>0</v>
      </c>
      <c r="R92" s="148">
        <f t="shared" si="50"/>
        <v>0</v>
      </c>
      <c r="S92" s="148">
        <f t="shared" si="55"/>
        <v>0</v>
      </c>
      <c r="T92" s="148">
        <f t="shared" si="70"/>
        <v>0</v>
      </c>
      <c r="U92" s="148">
        <f t="shared" si="57"/>
        <v>0</v>
      </c>
    </row>
    <row r="93" spans="1:21" x14ac:dyDescent="0.2">
      <c r="A93" s="145">
        <v>0</v>
      </c>
      <c r="B93" s="146" t="s">
        <v>191</v>
      </c>
      <c r="C93" s="147"/>
      <c r="D93" s="139">
        <f t="shared" si="51"/>
        <v>0</v>
      </c>
      <c r="E93" s="140">
        <v>1</v>
      </c>
      <c r="F93" s="141">
        <v>1</v>
      </c>
      <c r="G93" s="140">
        <v>1</v>
      </c>
      <c r="H93" s="132">
        <v>0</v>
      </c>
      <c r="I93" s="131">
        <v>0</v>
      </c>
      <c r="J93" s="132">
        <v>0</v>
      </c>
      <c r="K93" s="131">
        <v>0</v>
      </c>
      <c r="L93" s="132">
        <v>0</v>
      </c>
      <c r="M93" s="133">
        <v>0</v>
      </c>
      <c r="N93" s="134">
        <v>0</v>
      </c>
      <c r="O93" s="148">
        <f t="shared" si="52"/>
        <v>0</v>
      </c>
      <c r="P93" s="148">
        <f t="shared" si="53"/>
        <v>0</v>
      </c>
      <c r="Q93" s="148">
        <f t="shared" si="54"/>
        <v>0</v>
      </c>
      <c r="R93" s="148">
        <f t="shared" si="50"/>
        <v>0</v>
      </c>
      <c r="S93" s="148">
        <f t="shared" si="55"/>
        <v>0</v>
      </c>
      <c r="T93" s="148">
        <f t="shared" ref="T93" si="71">SUM(M93*T90)*E93*F93</f>
        <v>0</v>
      </c>
      <c r="U93" s="148">
        <f t="shared" si="57"/>
        <v>0</v>
      </c>
    </row>
    <row r="94" spans="1:21" x14ac:dyDescent="0.2">
      <c r="A94" s="145">
        <v>0</v>
      </c>
      <c r="B94" s="146" t="s">
        <v>191</v>
      </c>
      <c r="C94" s="147"/>
      <c r="D94" s="139">
        <f t="shared" si="51"/>
        <v>0</v>
      </c>
      <c r="E94" s="140">
        <v>1</v>
      </c>
      <c r="F94" s="141">
        <v>1</v>
      </c>
      <c r="G94" s="140">
        <v>1</v>
      </c>
      <c r="H94" s="132">
        <v>0</v>
      </c>
      <c r="I94" s="131">
        <v>0</v>
      </c>
      <c r="J94" s="132">
        <v>0</v>
      </c>
      <c r="K94" s="131">
        <v>0</v>
      </c>
      <c r="L94" s="132">
        <v>0</v>
      </c>
      <c r="M94" s="133">
        <v>0</v>
      </c>
      <c r="N94" s="134">
        <v>0</v>
      </c>
      <c r="O94" s="148">
        <f t="shared" si="52"/>
        <v>0</v>
      </c>
      <c r="P94" s="148">
        <f t="shared" si="53"/>
        <v>0</v>
      </c>
      <c r="Q94" s="148">
        <f t="shared" si="54"/>
        <v>0</v>
      </c>
      <c r="R94" s="148">
        <f t="shared" si="50"/>
        <v>0</v>
      </c>
      <c r="S94" s="148">
        <f t="shared" si="55"/>
        <v>0</v>
      </c>
      <c r="T94" s="148">
        <f t="shared" ref="T94:T95" si="72">SUM(M94*$T$1)*E94*F94</f>
        <v>0</v>
      </c>
      <c r="U94" s="148">
        <f t="shared" si="57"/>
        <v>0</v>
      </c>
    </row>
    <row r="95" spans="1:21" x14ac:dyDescent="0.2">
      <c r="A95" s="145">
        <v>0</v>
      </c>
      <c r="B95" s="146" t="s">
        <v>191</v>
      </c>
      <c r="C95" s="147"/>
      <c r="D95" s="139">
        <f t="shared" si="51"/>
        <v>0</v>
      </c>
      <c r="E95" s="140">
        <v>1</v>
      </c>
      <c r="F95" s="141">
        <v>1</v>
      </c>
      <c r="G95" s="140">
        <v>1</v>
      </c>
      <c r="H95" s="132">
        <v>0</v>
      </c>
      <c r="I95" s="131">
        <v>0</v>
      </c>
      <c r="J95" s="132">
        <v>0</v>
      </c>
      <c r="K95" s="131">
        <v>0</v>
      </c>
      <c r="L95" s="132">
        <v>0</v>
      </c>
      <c r="M95" s="133">
        <v>0</v>
      </c>
      <c r="N95" s="134">
        <v>0</v>
      </c>
      <c r="O95" s="148">
        <f t="shared" si="52"/>
        <v>0</v>
      </c>
      <c r="P95" s="148">
        <f t="shared" si="53"/>
        <v>0</v>
      </c>
      <c r="Q95" s="148">
        <f t="shared" si="54"/>
        <v>0</v>
      </c>
      <c r="R95" s="148">
        <f t="shared" si="50"/>
        <v>0</v>
      </c>
      <c r="S95" s="148">
        <f t="shared" si="55"/>
        <v>0</v>
      </c>
      <c r="T95" s="148">
        <f t="shared" si="72"/>
        <v>0</v>
      </c>
      <c r="U95" s="148">
        <f t="shared" si="57"/>
        <v>0</v>
      </c>
    </row>
    <row r="96" spans="1:21" x14ac:dyDescent="0.2">
      <c r="A96" s="145">
        <v>0</v>
      </c>
      <c r="B96" s="146" t="s">
        <v>191</v>
      </c>
      <c r="C96" s="147"/>
      <c r="D96" s="139">
        <f t="shared" si="51"/>
        <v>0</v>
      </c>
      <c r="E96" s="140">
        <v>1</v>
      </c>
      <c r="F96" s="141">
        <v>1</v>
      </c>
      <c r="G96" s="140">
        <v>1</v>
      </c>
      <c r="H96" s="132">
        <v>0</v>
      </c>
      <c r="I96" s="131">
        <v>0</v>
      </c>
      <c r="J96" s="132">
        <v>0</v>
      </c>
      <c r="K96" s="131">
        <v>0</v>
      </c>
      <c r="L96" s="132">
        <v>0</v>
      </c>
      <c r="M96" s="133">
        <v>0</v>
      </c>
      <c r="N96" s="134">
        <v>0</v>
      </c>
      <c r="O96" s="148">
        <f t="shared" si="52"/>
        <v>0</v>
      </c>
      <c r="P96" s="148">
        <f t="shared" si="53"/>
        <v>0</v>
      </c>
      <c r="Q96" s="148">
        <f t="shared" si="54"/>
        <v>0</v>
      </c>
      <c r="R96" s="148">
        <f t="shared" si="50"/>
        <v>0</v>
      </c>
      <c r="S96" s="148">
        <f t="shared" si="55"/>
        <v>0</v>
      </c>
      <c r="T96" s="148">
        <f t="shared" ref="T96" si="73">SUM(M96*T93)*E96*F96</f>
        <v>0</v>
      </c>
      <c r="U96" s="148">
        <f t="shared" si="57"/>
        <v>0</v>
      </c>
    </row>
    <row r="97" spans="1:21" x14ac:dyDescent="0.2">
      <c r="A97" s="145">
        <v>0</v>
      </c>
      <c r="B97" s="146" t="s">
        <v>191</v>
      </c>
      <c r="C97" s="147"/>
      <c r="D97" s="139">
        <f t="shared" si="51"/>
        <v>0</v>
      </c>
      <c r="E97" s="140">
        <v>1</v>
      </c>
      <c r="F97" s="141">
        <v>1</v>
      </c>
      <c r="G97" s="140">
        <v>1</v>
      </c>
      <c r="H97" s="132">
        <v>0</v>
      </c>
      <c r="I97" s="131">
        <v>0</v>
      </c>
      <c r="J97" s="132">
        <v>0</v>
      </c>
      <c r="K97" s="131">
        <v>0</v>
      </c>
      <c r="L97" s="132">
        <v>0</v>
      </c>
      <c r="M97" s="133">
        <v>0</v>
      </c>
      <c r="N97" s="134">
        <v>0</v>
      </c>
      <c r="O97" s="148">
        <f t="shared" si="52"/>
        <v>0</v>
      </c>
      <c r="P97" s="148">
        <f t="shared" si="53"/>
        <v>0</v>
      </c>
      <c r="Q97" s="148">
        <f t="shared" si="54"/>
        <v>0</v>
      </c>
      <c r="R97" s="148">
        <f t="shared" si="50"/>
        <v>0</v>
      </c>
      <c r="S97" s="148">
        <f t="shared" si="55"/>
        <v>0</v>
      </c>
      <c r="T97" s="148">
        <f t="shared" ref="T97:T98" si="74">SUM(M97*$T$1)*E97*F97</f>
        <v>0</v>
      </c>
      <c r="U97" s="148">
        <f t="shared" si="57"/>
        <v>0</v>
      </c>
    </row>
    <row r="98" spans="1:21" x14ac:dyDescent="0.2">
      <c r="A98" s="145">
        <v>0</v>
      </c>
      <c r="B98" s="146" t="s">
        <v>191</v>
      </c>
      <c r="C98" s="147"/>
      <c r="D98" s="139">
        <f t="shared" si="51"/>
        <v>0</v>
      </c>
      <c r="E98" s="140">
        <v>1</v>
      </c>
      <c r="F98" s="141">
        <v>1</v>
      </c>
      <c r="G98" s="140">
        <v>1</v>
      </c>
      <c r="H98" s="132">
        <v>0</v>
      </c>
      <c r="I98" s="131">
        <v>0</v>
      </c>
      <c r="J98" s="132">
        <v>0</v>
      </c>
      <c r="K98" s="131">
        <v>0</v>
      </c>
      <c r="L98" s="132">
        <v>0</v>
      </c>
      <c r="M98" s="133">
        <v>0</v>
      </c>
      <c r="N98" s="134">
        <v>0</v>
      </c>
      <c r="O98" s="148">
        <f t="shared" si="52"/>
        <v>0</v>
      </c>
      <c r="P98" s="148">
        <f t="shared" si="53"/>
        <v>0</v>
      </c>
      <c r="Q98" s="148">
        <f t="shared" si="54"/>
        <v>0</v>
      </c>
      <c r="R98" s="148">
        <f t="shared" si="50"/>
        <v>0</v>
      </c>
      <c r="S98" s="148">
        <f t="shared" si="55"/>
        <v>0</v>
      </c>
      <c r="T98" s="148">
        <f t="shared" si="74"/>
        <v>0</v>
      </c>
      <c r="U98" s="148">
        <f t="shared" si="57"/>
        <v>0</v>
      </c>
    </row>
    <row r="99" spans="1:21" x14ac:dyDescent="0.2">
      <c r="A99" s="145">
        <v>0</v>
      </c>
      <c r="B99" s="146" t="s">
        <v>191</v>
      </c>
      <c r="C99" s="147"/>
      <c r="D99" s="139">
        <f t="shared" si="51"/>
        <v>0</v>
      </c>
      <c r="E99" s="140">
        <v>1</v>
      </c>
      <c r="F99" s="141">
        <v>1</v>
      </c>
      <c r="G99" s="140">
        <v>1</v>
      </c>
      <c r="H99" s="132">
        <v>0</v>
      </c>
      <c r="I99" s="131">
        <v>0</v>
      </c>
      <c r="J99" s="132">
        <v>0</v>
      </c>
      <c r="K99" s="131">
        <v>0</v>
      </c>
      <c r="L99" s="132">
        <v>0</v>
      </c>
      <c r="M99" s="133">
        <v>0</v>
      </c>
      <c r="N99" s="134">
        <v>0</v>
      </c>
      <c r="O99" s="148">
        <f t="shared" si="52"/>
        <v>0</v>
      </c>
      <c r="P99" s="148">
        <f t="shared" si="53"/>
        <v>0</v>
      </c>
      <c r="Q99" s="148">
        <f t="shared" si="54"/>
        <v>0</v>
      </c>
      <c r="R99" s="148">
        <f t="shared" si="50"/>
        <v>0</v>
      </c>
      <c r="S99" s="148">
        <f t="shared" si="55"/>
        <v>0</v>
      </c>
      <c r="T99" s="148">
        <f t="shared" ref="T99" si="75">SUM(M99*T96)*E99*F99</f>
        <v>0</v>
      </c>
      <c r="U99" s="148">
        <f t="shared" si="57"/>
        <v>0</v>
      </c>
    </row>
    <row r="100" spans="1:21" ht="13.5" thickBot="1" x14ac:dyDescent="0.25">
      <c r="A100" s="128">
        <v>0</v>
      </c>
      <c r="B100" s="1" t="s">
        <v>191</v>
      </c>
      <c r="D100" s="142">
        <f t="shared" si="51"/>
        <v>0</v>
      </c>
      <c r="E100" s="143">
        <v>1</v>
      </c>
      <c r="F100" s="144">
        <v>1</v>
      </c>
      <c r="G100" s="143">
        <v>1</v>
      </c>
      <c r="H100" s="136">
        <v>0</v>
      </c>
      <c r="I100" s="135">
        <v>0</v>
      </c>
      <c r="J100" s="136">
        <v>0</v>
      </c>
      <c r="K100" s="135">
        <v>0</v>
      </c>
      <c r="L100" s="136">
        <v>0</v>
      </c>
      <c r="M100" s="137">
        <v>0</v>
      </c>
      <c r="N100" s="138">
        <v>0</v>
      </c>
      <c r="O100" s="117">
        <f t="shared" si="52"/>
        <v>0</v>
      </c>
      <c r="P100" s="117">
        <f t="shared" si="53"/>
        <v>0</v>
      </c>
      <c r="Q100" s="117">
        <f t="shared" si="54"/>
        <v>0</v>
      </c>
      <c r="R100" s="167">
        <f>(((K100*(G100-2))*F100)*E100)+(((K100*0.75)*2)*F100*E100)</f>
        <v>0</v>
      </c>
      <c r="S100" s="117">
        <f t="shared" si="55"/>
        <v>0</v>
      </c>
      <c r="T100" s="117">
        <f t="shared" ref="T100" si="76">SUM(M100*$T$1)*E100*F100</f>
        <v>0</v>
      </c>
      <c r="U100" s="117">
        <f t="shared" si="57"/>
        <v>0</v>
      </c>
    </row>
    <row r="101" spans="1:21" x14ac:dyDescent="0.2">
      <c r="H101" s="116"/>
      <c r="I101" s="116"/>
      <c r="J101" s="116"/>
      <c r="K101" s="116"/>
      <c r="L101" s="116"/>
      <c r="N101" s="116"/>
      <c r="O101" s="117"/>
      <c r="P101" s="117"/>
      <c r="Q101" s="117"/>
      <c r="R101" s="117"/>
      <c r="S101" s="117"/>
      <c r="T101" s="117"/>
      <c r="U101" s="117"/>
    </row>
    <row r="102" spans="1:21" x14ac:dyDescent="0.2">
      <c r="H102" s="116"/>
      <c r="I102" s="116"/>
      <c r="J102" s="116"/>
      <c r="K102" s="116"/>
      <c r="L102" s="116"/>
      <c r="N102" s="116"/>
      <c r="O102" s="117"/>
      <c r="P102" s="117"/>
      <c r="Q102" s="117"/>
      <c r="R102" s="117"/>
      <c r="S102" s="117"/>
      <c r="T102" s="117"/>
      <c r="U102" s="117"/>
    </row>
    <row r="103" spans="1:21" x14ac:dyDescent="0.2">
      <c r="H103" s="116"/>
      <c r="I103" s="116"/>
      <c r="J103" s="116"/>
      <c r="K103" s="116"/>
      <c r="L103" s="116"/>
      <c r="N103" s="116"/>
      <c r="O103" s="117"/>
      <c r="P103" s="117"/>
      <c r="Q103" s="117"/>
      <c r="R103" s="117"/>
      <c r="S103" s="117"/>
      <c r="T103" s="117"/>
      <c r="U103" s="117"/>
    </row>
    <row r="104" spans="1:21" x14ac:dyDescent="0.2">
      <c r="H104" s="116"/>
      <c r="I104" s="116"/>
      <c r="J104" s="116"/>
      <c r="K104" s="116"/>
      <c r="L104" s="116"/>
      <c r="N104" s="116"/>
      <c r="O104" s="117"/>
      <c r="P104" s="117"/>
      <c r="Q104" s="117"/>
      <c r="R104" s="117"/>
      <c r="S104" s="117"/>
      <c r="T104" s="117"/>
      <c r="U104" s="117"/>
    </row>
    <row r="105" spans="1:21" x14ac:dyDescent="0.2">
      <c r="H105" s="116"/>
      <c r="I105" s="116"/>
      <c r="J105" s="116"/>
      <c r="K105" s="116"/>
      <c r="L105" s="116"/>
      <c r="N105" s="116"/>
      <c r="O105" s="117"/>
      <c r="P105" s="117"/>
      <c r="Q105" s="117"/>
      <c r="R105" s="117"/>
      <c r="S105" s="117"/>
      <c r="T105" s="117"/>
      <c r="U105" s="117"/>
    </row>
    <row r="106" spans="1:21" x14ac:dyDescent="0.2">
      <c r="H106" s="116"/>
      <c r="I106" s="116"/>
      <c r="J106" s="116"/>
      <c r="K106" s="116"/>
      <c r="L106" s="116"/>
      <c r="N106" s="116"/>
      <c r="O106" s="117"/>
      <c r="P106" s="117"/>
      <c r="Q106" s="117"/>
      <c r="R106" s="117"/>
      <c r="S106" s="117"/>
      <c r="T106" s="117"/>
      <c r="U106" s="117"/>
    </row>
    <row r="107" spans="1:21" x14ac:dyDescent="0.2">
      <c r="H107" s="116"/>
      <c r="I107" s="116"/>
      <c r="J107" s="116"/>
      <c r="K107" s="116"/>
      <c r="L107" s="116"/>
      <c r="N107" s="116"/>
      <c r="O107" s="117"/>
      <c r="P107" s="117"/>
      <c r="Q107" s="117"/>
      <c r="R107" s="117"/>
      <c r="S107" s="117"/>
      <c r="T107" s="117"/>
      <c r="U107" s="117"/>
    </row>
    <row r="108" spans="1:21" x14ac:dyDescent="0.2">
      <c r="H108" s="116"/>
      <c r="I108" s="116"/>
      <c r="J108" s="116"/>
      <c r="K108" s="116"/>
      <c r="L108" s="116"/>
      <c r="N108" s="116"/>
      <c r="O108" s="117"/>
      <c r="P108" s="117"/>
      <c r="Q108" s="117"/>
      <c r="R108" s="117"/>
      <c r="S108" s="117"/>
      <c r="T108" s="117"/>
      <c r="U108" s="117"/>
    </row>
    <row r="109" spans="1:21" x14ac:dyDescent="0.2">
      <c r="H109" s="116"/>
      <c r="I109" s="116"/>
      <c r="J109" s="116"/>
      <c r="K109" s="116"/>
      <c r="L109" s="116"/>
      <c r="N109" s="116"/>
      <c r="O109" s="117"/>
      <c r="P109" s="117"/>
      <c r="Q109" s="117"/>
      <c r="R109" s="117"/>
      <c r="S109" s="117"/>
      <c r="T109" s="117"/>
      <c r="U109" s="117"/>
    </row>
    <row r="110" spans="1:21" x14ac:dyDescent="0.2">
      <c r="H110" s="116"/>
      <c r="I110" s="116"/>
      <c r="J110" s="116"/>
      <c r="K110" s="116"/>
      <c r="L110" s="116"/>
      <c r="N110" s="116"/>
      <c r="O110" s="117"/>
      <c r="P110" s="117"/>
      <c r="Q110" s="117"/>
      <c r="R110" s="117"/>
      <c r="S110" s="117"/>
      <c r="T110" s="117"/>
      <c r="U110" s="117"/>
    </row>
    <row r="111" spans="1:21" x14ac:dyDescent="0.2">
      <c r="H111" s="116"/>
      <c r="I111" s="116"/>
      <c r="J111" s="116"/>
      <c r="K111" s="116"/>
      <c r="L111" s="116"/>
      <c r="N111" s="116"/>
      <c r="O111" s="117"/>
      <c r="P111" s="117"/>
      <c r="Q111" s="117"/>
      <c r="R111" s="117"/>
      <c r="S111" s="117"/>
      <c r="T111" s="117"/>
      <c r="U111" s="117"/>
    </row>
    <row r="112" spans="1:21" x14ac:dyDescent="0.2">
      <c r="H112" s="116"/>
      <c r="I112" s="116"/>
      <c r="J112" s="116"/>
      <c r="K112" s="116"/>
      <c r="L112" s="116"/>
      <c r="N112" s="116"/>
      <c r="O112" s="117"/>
      <c r="P112" s="117"/>
      <c r="Q112" s="117"/>
      <c r="R112" s="117"/>
      <c r="S112" s="117"/>
      <c r="T112" s="117"/>
      <c r="U112" s="117"/>
    </row>
    <row r="113" spans="8:21" x14ac:dyDescent="0.2">
      <c r="H113" s="116"/>
      <c r="I113" s="116"/>
      <c r="J113" s="116"/>
      <c r="K113" s="116"/>
      <c r="L113" s="116"/>
      <c r="N113" s="116"/>
      <c r="O113" s="117"/>
      <c r="P113" s="117"/>
      <c r="Q113" s="117"/>
      <c r="R113" s="117"/>
      <c r="S113" s="117"/>
      <c r="T113" s="117"/>
      <c r="U113" s="117"/>
    </row>
    <row r="114" spans="8:21" x14ac:dyDescent="0.2">
      <c r="H114" s="116"/>
      <c r="I114" s="116"/>
      <c r="J114" s="116"/>
      <c r="K114" s="116"/>
      <c r="L114" s="116"/>
      <c r="N114" s="116"/>
      <c r="O114" s="117"/>
      <c r="P114" s="117"/>
      <c r="Q114" s="117"/>
      <c r="R114" s="117"/>
      <c r="S114" s="117"/>
      <c r="T114" s="117"/>
      <c r="U114" s="117"/>
    </row>
    <row r="115" spans="8:21" x14ac:dyDescent="0.2">
      <c r="H115" s="116"/>
      <c r="I115" s="116"/>
      <c r="J115" s="116"/>
      <c r="K115" s="116"/>
      <c r="L115" s="116"/>
      <c r="N115" s="116"/>
      <c r="O115" s="117"/>
      <c r="P115" s="117"/>
      <c r="Q115" s="117"/>
      <c r="R115" s="117"/>
      <c r="S115" s="117"/>
      <c r="T115" s="117"/>
      <c r="U115" s="117"/>
    </row>
    <row r="116" spans="8:21" x14ac:dyDescent="0.2">
      <c r="H116" s="116"/>
      <c r="I116" s="116"/>
      <c r="J116" s="116"/>
      <c r="K116" s="116"/>
      <c r="L116" s="116"/>
      <c r="N116" s="116"/>
      <c r="O116" s="117"/>
      <c r="P116" s="117"/>
      <c r="Q116" s="117"/>
      <c r="R116" s="117"/>
      <c r="S116" s="117"/>
      <c r="T116" s="117"/>
      <c r="U116" s="117"/>
    </row>
    <row r="117" spans="8:21" x14ac:dyDescent="0.2">
      <c r="H117" s="116"/>
      <c r="I117" s="116"/>
      <c r="J117" s="116"/>
      <c r="K117" s="116"/>
      <c r="L117" s="116"/>
      <c r="N117" s="116"/>
      <c r="O117" s="117"/>
      <c r="P117" s="117"/>
      <c r="Q117" s="117"/>
      <c r="R117" s="117"/>
      <c r="S117" s="117"/>
      <c r="T117" s="117"/>
      <c r="U117" s="117"/>
    </row>
    <row r="118" spans="8:21" x14ac:dyDescent="0.2">
      <c r="H118" s="116"/>
      <c r="I118" s="116"/>
      <c r="J118" s="116"/>
      <c r="K118" s="116"/>
      <c r="L118" s="116"/>
      <c r="N118" s="116"/>
      <c r="O118" s="117"/>
      <c r="P118" s="117"/>
      <c r="Q118" s="117"/>
      <c r="R118" s="117"/>
      <c r="S118" s="117"/>
      <c r="T118" s="117"/>
      <c r="U118" s="117"/>
    </row>
    <row r="119" spans="8:21" x14ac:dyDescent="0.2">
      <c r="H119" s="116"/>
      <c r="I119" s="116"/>
      <c r="J119" s="116"/>
      <c r="K119" s="116"/>
      <c r="L119" s="116"/>
      <c r="N119" s="116"/>
      <c r="O119" s="117"/>
      <c r="P119" s="117"/>
      <c r="Q119" s="117"/>
      <c r="R119" s="117"/>
      <c r="S119" s="117"/>
      <c r="T119" s="117"/>
      <c r="U119" s="117"/>
    </row>
    <row r="120" spans="8:21" x14ac:dyDescent="0.2">
      <c r="H120" s="116"/>
      <c r="I120" s="116"/>
      <c r="J120" s="116"/>
      <c r="K120" s="116"/>
      <c r="L120" s="116"/>
      <c r="N120" s="116"/>
      <c r="O120" s="117"/>
      <c r="P120" s="117"/>
      <c r="Q120" s="117"/>
      <c r="R120" s="117"/>
      <c r="S120" s="117"/>
      <c r="T120" s="117"/>
      <c r="U120" s="117"/>
    </row>
    <row r="121" spans="8:21" x14ac:dyDescent="0.2">
      <c r="H121" s="116"/>
      <c r="I121" s="116"/>
      <c r="J121" s="116"/>
      <c r="K121" s="116"/>
      <c r="L121" s="116"/>
      <c r="N121" s="116"/>
      <c r="O121" s="117"/>
      <c r="P121" s="117"/>
      <c r="Q121" s="117"/>
      <c r="R121" s="117"/>
      <c r="S121" s="117"/>
      <c r="T121" s="117"/>
      <c r="U121" s="117"/>
    </row>
    <row r="122" spans="8:21" x14ac:dyDescent="0.2">
      <c r="H122" s="116"/>
      <c r="I122" s="116"/>
      <c r="J122" s="116"/>
      <c r="K122" s="116"/>
      <c r="L122" s="116"/>
      <c r="N122" s="116"/>
      <c r="O122" s="117"/>
      <c r="P122" s="117"/>
      <c r="Q122" s="117"/>
      <c r="R122" s="117"/>
      <c r="S122" s="117"/>
      <c r="T122" s="117"/>
      <c r="U122" s="117"/>
    </row>
    <row r="123" spans="8:21" x14ac:dyDescent="0.2">
      <c r="H123" s="116"/>
      <c r="I123" s="116"/>
      <c r="J123" s="116"/>
      <c r="K123" s="116"/>
      <c r="L123" s="116"/>
      <c r="N123" s="116"/>
      <c r="O123" s="117"/>
      <c r="P123" s="117"/>
      <c r="Q123" s="117"/>
      <c r="R123" s="117"/>
      <c r="S123" s="117"/>
      <c r="T123" s="117"/>
      <c r="U123" s="117"/>
    </row>
    <row r="124" spans="8:21" x14ac:dyDescent="0.2">
      <c r="H124" s="116"/>
      <c r="I124" s="116"/>
      <c r="J124" s="116"/>
      <c r="K124" s="116"/>
      <c r="L124" s="116"/>
      <c r="N124" s="116"/>
      <c r="O124" s="117"/>
      <c r="P124" s="117"/>
      <c r="Q124" s="117"/>
      <c r="R124" s="117"/>
      <c r="S124" s="117"/>
      <c r="T124" s="117"/>
      <c r="U124" s="117"/>
    </row>
    <row r="125" spans="8:21" x14ac:dyDescent="0.2">
      <c r="H125" s="116"/>
      <c r="I125" s="116"/>
      <c r="J125" s="116"/>
      <c r="K125" s="116"/>
      <c r="L125" s="116"/>
      <c r="N125" s="116"/>
      <c r="O125" s="117"/>
      <c r="P125" s="117"/>
      <c r="Q125" s="117"/>
      <c r="R125" s="117"/>
      <c r="S125" s="117"/>
      <c r="T125" s="117"/>
      <c r="U125" s="117"/>
    </row>
    <row r="126" spans="8:21" x14ac:dyDescent="0.2">
      <c r="H126" s="116"/>
      <c r="I126" s="116"/>
      <c r="J126" s="116"/>
      <c r="K126" s="116"/>
      <c r="L126" s="116"/>
      <c r="N126" s="116"/>
      <c r="O126" s="117"/>
      <c r="P126" s="117"/>
      <c r="Q126" s="117"/>
      <c r="R126" s="117"/>
      <c r="S126" s="117"/>
      <c r="T126" s="117"/>
      <c r="U126" s="117"/>
    </row>
    <row r="127" spans="8:21" x14ac:dyDescent="0.2">
      <c r="H127" s="116"/>
      <c r="I127" s="116"/>
      <c r="J127" s="116"/>
      <c r="K127" s="116"/>
      <c r="L127" s="116"/>
      <c r="N127" s="116"/>
      <c r="O127" s="117"/>
      <c r="P127" s="117"/>
      <c r="Q127" s="117"/>
      <c r="R127" s="117"/>
      <c r="S127" s="117"/>
      <c r="T127" s="117"/>
      <c r="U127" s="117"/>
    </row>
    <row r="128" spans="8:21" x14ac:dyDescent="0.2">
      <c r="H128" s="116"/>
      <c r="I128" s="116"/>
      <c r="J128" s="116"/>
      <c r="K128" s="116"/>
      <c r="L128" s="116"/>
      <c r="N128" s="116"/>
      <c r="O128" s="117"/>
      <c r="P128" s="117"/>
      <c r="Q128" s="117"/>
      <c r="R128" s="117"/>
      <c r="S128" s="117"/>
      <c r="T128" s="117"/>
      <c r="U128" s="117"/>
    </row>
    <row r="129" spans="8:21" x14ac:dyDescent="0.2">
      <c r="H129" s="116"/>
      <c r="I129" s="116"/>
      <c r="J129" s="116"/>
      <c r="K129" s="116"/>
      <c r="L129" s="116"/>
      <c r="N129" s="116"/>
      <c r="O129" s="117"/>
      <c r="P129" s="117"/>
      <c r="Q129" s="117"/>
      <c r="R129" s="117"/>
      <c r="S129" s="117"/>
      <c r="T129" s="117"/>
      <c r="U129" s="117"/>
    </row>
    <row r="130" spans="8:21" x14ac:dyDescent="0.2">
      <c r="H130" s="116"/>
      <c r="I130" s="116"/>
      <c r="J130" s="116"/>
      <c r="K130" s="116"/>
      <c r="L130" s="116"/>
      <c r="O130" s="117"/>
      <c r="P130" s="117"/>
      <c r="Q130" s="117"/>
      <c r="R130" s="117"/>
      <c r="S130" s="117"/>
      <c r="T130" s="117"/>
      <c r="U130" s="117"/>
    </row>
    <row r="131" spans="8:21" x14ac:dyDescent="0.2">
      <c r="H131" s="116"/>
      <c r="I131" s="116"/>
      <c r="J131" s="116"/>
      <c r="K131" s="116"/>
      <c r="L131" s="116"/>
      <c r="O131" s="117"/>
      <c r="P131" s="117"/>
      <c r="Q131" s="117"/>
      <c r="R131" s="117"/>
      <c r="S131" s="117"/>
      <c r="T131" s="117"/>
      <c r="U131" s="117"/>
    </row>
    <row r="132" spans="8:21" x14ac:dyDescent="0.2">
      <c r="H132" s="116"/>
      <c r="I132" s="116"/>
      <c r="J132" s="116"/>
      <c r="K132" s="116"/>
      <c r="L132" s="116"/>
      <c r="O132" s="117"/>
      <c r="P132" s="117"/>
      <c r="Q132" s="117"/>
      <c r="R132" s="117"/>
      <c r="S132" s="117"/>
      <c r="T132" s="117"/>
      <c r="U132" s="117"/>
    </row>
    <row r="133" spans="8:21" x14ac:dyDescent="0.2">
      <c r="H133" s="116"/>
      <c r="I133" s="116"/>
      <c r="J133" s="116"/>
      <c r="K133" s="116"/>
      <c r="L133" s="116"/>
      <c r="O133" s="117"/>
      <c r="P133" s="117"/>
      <c r="Q133" s="117"/>
      <c r="R133" s="117"/>
      <c r="S133" s="117"/>
      <c r="T133" s="117"/>
      <c r="U133" s="117"/>
    </row>
    <row r="134" spans="8:21" x14ac:dyDescent="0.2">
      <c r="H134" s="116"/>
      <c r="I134" s="116"/>
      <c r="J134" s="116"/>
      <c r="K134" s="116"/>
      <c r="L134" s="116"/>
      <c r="O134" s="117"/>
      <c r="P134" s="117"/>
      <c r="Q134" s="117"/>
      <c r="R134" s="117"/>
      <c r="S134" s="117"/>
      <c r="T134" s="117"/>
      <c r="U134" s="117"/>
    </row>
    <row r="135" spans="8:21" x14ac:dyDescent="0.2">
      <c r="H135" s="116"/>
      <c r="I135" s="116"/>
      <c r="J135" s="116"/>
      <c r="K135" s="116"/>
      <c r="L135" s="116"/>
      <c r="O135" s="117"/>
      <c r="P135" s="117"/>
      <c r="Q135" s="117"/>
      <c r="R135" s="117"/>
      <c r="S135" s="117"/>
      <c r="T135" s="117"/>
      <c r="U135" s="117"/>
    </row>
    <row r="136" spans="8:21" x14ac:dyDescent="0.2">
      <c r="H136" s="116"/>
      <c r="I136" s="116"/>
      <c r="J136" s="116"/>
      <c r="K136" s="116"/>
      <c r="L136" s="116"/>
      <c r="O136" s="117"/>
      <c r="P136" s="117"/>
      <c r="Q136" s="117"/>
      <c r="R136" s="117"/>
      <c r="S136" s="117"/>
      <c r="T136" s="117"/>
      <c r="U136" s="117"/>
    </row>
    <row r="137" spans="8:21" x14ac:dyDescent="0.2">
      <c r="H137" s="116"/>
      <c r="I137" s="116"/>
      <c r="J137" s="116"/>
      <c r="K137" s="116"/>
      <c r="L137" s="116"/>
      <c r="O137" s="117"/>
      <c r="P137" s="117"/>
      <c r="Q137" s="117"/>
      <c r="R137" s="117"/>
      <c r="S137" s="117"/>
      <c r="T137" s="117"/>
      <c r="U137" s="117"/>
    </row>
    <row r="138" spans="8:21" x14ac:dyDescent="0.2">
      <c r="H138" s="116"/>
      <c r="I138" s="116"/>
      <c r="J138" s="116"/>
      <c r="K138" s="116"/>
      <c r="L138" s="116"/>
      <c r="O138" s="117"/>
      <c r="P138" s="117"/>
      <c r="Q138" s="117"/>
      <c r="R138" s="117"/>
      <c r="S138" s="117"/>
      <c r="T138" s="117"/>
      <c r="U138" s="117"/>
    </row>
    <row r="139" spans="8:21" x14ac:dyDescent="0.2">
      <c r="H139" s="116"/>
      <c r="I139" s="116"/>
      <c r="J139" s="116"/>
      <c r="K139" s="116"/>
      <c r="L139" s="116"/>
      <c r="O139" s="117"/>
      <c r="P139" s="117"/>
      <c r="Q139" s="117"/>
      <c r="R139" s="117"/>
      <c r="S139" s="117"/>
      <c r="T139" s="117"/>
      <c r="U139" s="117"/>
    </row>
    <row r="140" spans="8:21" x14ac:dyDescent="0.2">
      <c r="H140" s="116"/>
      <c r="I140" s="116"/>
      <c r="J140" s="116"/>
      <c r="K140" s="116"/>
      <c r="L140" s="116"/>
      <c r="O140" s="117"/>
      <c r="P140" s="117"/>
      <c r="Q140" s="117"/>
      <c r="R140" s="117"/>
      <c r="S140" s="117"/>
      <c r="T140" s="117"/>
      <c r="U140" s="117"/>
    </row>
    <row r="141" spans="8:21" x14ac:dyDescent="0.2">
      <c r="H141" s="116"/>
      <c r="I141" s="116"/>
      <c r="J141" s="116"/>
      <c r="K141" s="116"/>
      <c r="L141" s="116"/>
      <c r="O141" s="117"/>
      <c r="P141" s="117"/>
      <c r="Q141" s="117"/>
      <c r="R141" s="117"/>
      <c r="S141" s="117"/>
      <c r="T141" s="117"/>
      <c r="U141" s="117"/>
    </row>
    <row r="142" spans="8:21" x14ac:dyDescent="0.2">
      <c r="H142" s="116"/>
      <c r="I142" s="116"/>
      <c r="J142" s="116"/>
      <c r="K142" s="116"/>
      <c r="L142" s="116"/>
      <c r="O142" s="117"/>
      <c r="P142" s="117"/>
      <c r="Q142" s="117"/>
      <c r="R142" s="117"/>
      <c r="S142" s="117"/>
      <c r="T142" s="117"/>
      <c r="U142" s="117"/>
    </row>
    <row r="143" spans="8:21" x14ac:dyDescent="0.2">
      <c r="H143" s="116"/>
      <c r="I143" s="116"/>
      <c r="J143" s="116"/>
      <c r="K143" s="116"/>
      <c r="L143" s="116"/>
      <c r="O143" s="117"/>
      <c r="P143" s="117"/>
      <c r="Q143" s="117"/>
      <c r="R143" s="117"/>
      <c r="S143" s="117"/>
      <c r="T143" s="117"/>
      <c r="U143" s="117"/>
    </row>
    <row r="144" spans="8:21" x14ac:dyDescent="0.2">
      <c r="H144" s="116"/>
      <c r="I144" s="116"/>
      <c r="J144" s="116"/>
      <c r="K144" s="116"/>
      <c r="L144" s="116"/>
      <c r="O144" s="117"/>
      <c r="P144" s="117"/>
      <c r="Q144" s="117"/>
      <c r="R144" s="117"/>
      <c r="S144" s="117"/>
      <c r="T144" s="117"/>
      <c r="U144" s="117"/>
    </row>
    <row r="145" spans="8:21" x14ac:dyDescent="0.2">
      <c r="H145" s="116"/>
      <c r="I145" s="116"/>
      <c r="J145" s="116"/>
      <c r="K145" s="116"/>
      <c r="L145" s="116"/>
      <c r="O145" s="117"/>
      <c r="P145" s="117"/>
      <c r="Q145" s="117"/>
      <c r="R145" s="117"/>
      <c r="S145" s="117"/>
      <c r="T145" s="117"/>
      <c r="U145" s="117"/>
    </row>
    <row r="146" spans="8:21" x14ac:dyDescent="0.2">
      <c r="H146" s="116"/>
      <c r="I146" s="116"/>
      <c r="J146" s="116"/>
      <c r="K146" s="116"/>
      <c r="L146" s="116"/>
      <c r="O146" s="117"/>
      <c r="P146" s="117"/>
      <c r="Q146" s="117"/>
      <c r="R146" s="117"/>
      <c r="S146" s="117"/>
      <c r="T146" s="117"/>
      <c r="U146" s="117"/>
    </row>
    <row r="147" spans="8:21" x14ac:dyDescent="0.2">
      <c r="H147" s="116"/>
      <c r="I147" s="116"/>
      <c r="J147" s="116"/>
      <c r="K147" s="116"/>
      <c r="L147" s="116"/>
      <c r="O147" s="117"/>
      <c r="P147" s="117"/>
      <c r="Q147" s="117"/>
      <c r="R147" s="117"/>
      <c r="S147" s="117"/>
      <c r="T147" s="117"/>
      <c r="U147" s="117"/>
    </row>
    <row r="148" spans="8:21" x14ac:dyDescent="0.2">
      <c r="H148" s="116"/>
      <c r="I148" s="116"/>
      <c r="J148" s="116"/>
      <c r="K148" s="116"/>
      <c r="L148" s="116"/>
      <c r="O148" s="117"/>
      <c r="P148" s="117"/>
      <c r="Q148" s="117"/>
      <c r="R148" s="117"/>
      <c r="S148" s="117"/>
      <c r="T148" s="117"/>
      <c r="U148" s="117"/>
    </row>
    <row r="149" spans="8:21" x14ac:dyDescent="0.2">
      <c r="H149" s="116"/>
      <c r="I149" s="116"/>
      <c r="J149" s="116"/>
      <c r="K149" s="116"/>
      <c r="L149" s="116"/>
      <c r="O149" s="117"/>
      <c r="P149" s="117"/>
      <c r="Q149" s="117"/>
      <c r="R149" s="117"/>
      <c r="S149" s="117"/>
      <c r="T149" s="117"/>
      <c r="U149" s="117"/>
    </row>
    <row r="150" spans="8:21" x14ac:dyDescent="0.2">
      <c r="H150" s="116"/>
      <c r="I150" s="116"/>
      <c r="J150" s="116"/>
      <c r="K150" s="116"/>
      <c r="L150" s="116"/>
      <c r="O150" s="117"/>
      <c r="P150" s="117"/>
      <c r="Q150" s="117"/>
      <c r="R150" s="117"/>
      <c r="S150" s="117"/>
      <c r="T150" s="117"/>
      <c r="U150" s="117"/>
    </row>
    <row r="151" spans="8:21" x14ac:dyDescent="0.2">
      <c r="H151" s="116"/>
      <c r="I151" s="116"/>
      <c r="J151" s="116"/>
      <c r="K151" s="116"/>
      <c r="L151" s="116"/>
      <c r="O151" s="117"/>
      <c r="P151" s="117"/>
      <c r="Q151" s="117"/>
      <c r="R151" s="117"/>
      <c r="S151" s="117"/>
      <c r="T151" s="117"/>
      <c r="U151" s="117"/>
    </row>
    <row r="152" spans="8:21" x14ac:dyDescent="0.2">
      <c r="H152" s="116"/>
      <c r="I152" s="116"/>
      <c r="J152" s="116"/>
      <c r="K152" s="116"/>
      <c r="L152" s="116"/>
      <c r="O152" s="117"/>
      <c r="P152" s="117"/>
      <c r="Q152" s="117"/>
      <c r="R152" s="117"/>
      <c r="S152" s="117"/>
      <c r="T152" s="117"/>
      <c r="U152" s="117"/>
    </row>
    <row r="153" spans="8:21" x14ac:dyDescent="0.2">
      <c r="H153" s="116"/>
      <c r="I153" s="116"/>
      <c r="J153" s="116"/>
      <c r="K153" s="116"/>
      <c r="L153" s="116"/>
      <c r="O153" s="117"/>
      <c r="P153" s="117"/>
      <c r="Q153" s="117"/>
      <c r="R153" s="117"/>
      <c r="S153" s="117"/>
      <c r="T153" s="117"/>
      <c r="U153" s="117"/>
    </row>
    <row r="154" spans="8:21" x14ac:dyDescent="0.2">
      <c r="H154" s="116"/>
      <c r="I154" s="116"/>
      <c r="J154" s="116"/>
      <c r="K154" s="116"/>
      <c r="L154" s="116"/>
      <c r="O154" s="117"/>
      <c r="P154" s="117"/>
      <c r="Q154" s="117"/>
      <c r="R154" s="117"/>
      <c r="S154" s="117"/>
      <c r="T154" s="117"/>
      <c r="U154" s="117"/>
    </row>
    <row r="155" spans="8:21" x14ac:dyDescent="0.2">
      <c r="H155" s="116"/>
      <c r="I155" s="116"/>
      <c r="J155" s="116"/>
      <c r="K155" s="116"/>
      <c r="L155" s="116"/>
      <c r="O155" s="117"/>
      <c r="P155" s="117"/>
      <c r="Q155" s="117"/>
      <c r="R155" s="117"/>
      <c r="S155" s="117"/>
      <c r="T155" s="117"/>
      <c r="U155" s="117"/>
    </row>
    <row r="156" spans="8:21" x14ac:dyDescent="0.2">
      <c r="H156" s="116"/>
      <c r="I156" s="116"/>
      <c r="J156" s="116"/>
      <c r="K156" s="116"/>
      <c r="L156" s="116"/>
      <c r="O156" s="117"/>
      <c r="P156" s="117"/>
      <c r="Q156" s="117"/>
      <c r="R156" s="117"/>
      <c r="S156" s="117"/>
      <c r="T156" s="117"/>
      <c r="U156" s="117"/>
    </row>
    <row r="157" spans="8:21" x14ac:dyDescent="0.2">
      <c r="H157" s="116"/>
      <c r="I157" s="116"/>
      <c r="J157" s="116"/>
      <c r="K157" s="116"/>
      <c r="L157" s="116"/>
      <c r="O157" s="117"/>
      <c r="P157" s="117"/>
      <c r="Q157" s="117"/>
      <c r="R157" s="117"/>
      <c r="S157" s="117"/>
      <c r="T157" s="117"/>
      <c r="U157" s="117"/>
    </row>
    <row r="158" spans="8:21" x14ac:dyDescent="0.2">
      <c r="H158" s="116"/>
      <c r="I158" s="116"/>
      <c r="J158" s="116"/>
      <c r="K158" s="116"/>
      <c r="L158" s="116"/>
      <c r="O158" s="117"/>
      <c r="P158" s="117"/>
      <c r="Q158" s="117"/>
      <c r="R158" s="117"/>
      <c r="S158" s="117"/>
      <c r="T158" s="117"/>
      <c r="U158" s="117"/>
    </row>
    <row r="159" spans="8:21" x14ac:dyDescent="0.2">
      <c r="H159" s="116"/>
      <c r="I159" s="116"/>
      <c r="J159" s="116"/>
      <c r="K159" s="116"/>
      <c r="L159" s="116"/>
      <c r="O159" s="117"/>
      <c r="P159" s="117"/>
      <c r="Q159" s="117"/>
      <c r="R159" s="117"/>
      <c r="S159" s="117"/>
      <c r="T159" s="117"/>
      <c r="U159" s="117"/>
    </row>
    <row r="160" spans="8:21" x14ac:dyDescent="0.2">
      <c r="H160" s="116"/>
      <c r="I160" s="116"/>
      <c r="J160" s="116"/>
      <c r="K160" s="116"/>
      <c r="L160" s="116"/>
      <c r="O160" s="117"/>
      <c r="P160" s="117"/>
      <c r="Q160" s="117"/>
      <c r="R160" s="117"/>
      <c r="S160" s="117"/>
      <c r="T160" s="117"/>
      <c r="U160" s="117"/>
    </row>
    <row r="161" spans="8:21" x14ac:dyDescent="0.2">
      <c r="H161" s="116"/>
      <c r="I161" s="116"/>
      <c r="J161" s="116"/>
      <c r="K161" s="116"/>
      <c r="L161" s="116"/>
      <c r="O161" s="117"/>
      <c r="P161" s="117"/>
      <c r="Q161" s="117"/>
      <c r="R161" s="117"/>
      <c r="S161" s="117"/>
      <c r="T161" s="117"/>
      <c r="U161" s="117"/>
    </row>
    <row r="162" spans="8:21" x14ac:dyDescent="0.2">
      <c r="H162" s="116"/>
      <c r="I162" s="116"/>
      <c r="J162" s="116"/>
      <c r="K162" s="116"/>
      <c r="L162" s="116"/>
      <c r="O162" s="117"/>
      <c r="P162" s="117"/>
      <c r="Q162" s="117"/>
      <c r="R162" s="117"/>
      <c r="S162" s="117"/>
      <c r="T162" s="117"/>
      <c r="U162" s="117"/>
    </row>
    <row r="163" spans="8:21" x14ac:dyDescent="0.2">
      <c r="H163" s="116"/>
      <c r="I163" s="116"/>
      <c r="J163" s="116"/>
      <c r="K163" s="116"/>
      <c r="L163" s="116"/>
      <c r="O163" s="117"/>
      <c r="P163" s="117"/>
      <c r="Q163" s="117"/>
      <c r="R163" s="117"/>
      <c r="S163" s="117"/>
      <c r="T163" s="117"/>
      <c r="U163" s="117"/>
    </row>
    <row r="164" spans="8:21" x14ac:dyDescent="0.2">
      <c r="H164" s="116"/>
      <c r="I164" s="116"/>
      <c r="J164" s="116"/>
      <c r="K164" s="116"/>
      <c r="L164" s="116"/>
      <c r="O164" s="117"/>
      <c r="P164" s="117"/>
      <c r="Q164" s="117"/>
      <c r="R164" s="117"/>
      <c r="S164" s="117"/>
      <c r="T164" s="117"/>
      <c r="U164" s="117"/>
    </row>
    <row r="165" spans="8:21" x14ac:dyDescent="0.2">
      <c r="H165" s="116"/>
      <c r="I165" s="116"/>
      <c r="J165" s="116"/>
      <c r="K165" s="116"/>
      <c r="L165" s="116"/>
      <c r="O165" s="117"/>
      <c r="P165" s="117"/>
      <c r="Q165" s="117"/>
      <c r="R165" s="117"/>
      <c r="S165" s="117"/>
      <c r="T165" s="117"/>
      <c r="U165" s="117"/>
    </row>
    <row r="166" spans="8:21" x14ac:dyDescent="0.2">
      <c r="H166" s="116"/>
      <c r="I166" s="116"/>
      <c r="J166" s="116"/>
      <c r="K166" s="116"/>
      <c r="L166" s="116"/>
      <c r="O166" s="117"/>
      <c r="P166" s="117"/>
      <c r="Q166" s="117"/>
      <c r="R166" s="117"/>
      <c r="S166" s="117"/>
      <c r="T166" s="117"/>
      <c r="U166" s="117"/>
    </row>
    <row r="167" spans="8:21" x14ac:dyDescent="0.2">
      <c r="H167" s="116"/>
      <c r="I167" s="116"/>
      <c r="J167" s="116"/>
      <c r="K167" s="116"/>
      <c r="L167" s="116"/>
      <c r="O167" s="117"/>
      <c r="P167" s="117"/>
      <c r="Q167" s="117"/>
      <c r="R167" s="117"/>
      <c r="S167" s="117"/>
      <c r="T167" s="117"/>
      <c r="U167" s="117"/>
    </row>
    <row r="168" spans="8:21" x14ac:dyDescent="0.2">
      <c r="H168" s="116"/>
      <c r="I168" s="116"/>
      <c r="J168" s="116"/>
      <c r="K168" s="116"/>
      <c r="L168" s="116"/>
      <c r="O168" s="117"/>
      <c r="P168" s="117"/>
      <c r="Q168" s="117"/>
      <c r="R168" s="117"/>
      <c r="S168" s="117"/>
      <c r="T168" s="117"/>
      <c r="U168" s="117"/>
    </row>
    <row r="169" spans="8:21" x14ac:dyDescent="0.2">
      <c r="H169" s="116"/>
      <c r="I169" s="116"/>
      <c r="J169" s="116"/>
      <c r="K169" s="116"/>
      <c r="L169" s="116"/>
      <c r="O169" s="117"/>
      <c r="P169" s="117"/>
      <c r="Q169" s="117"/>
      <c r="R169" s="117"/>
      <c r="S169" s="117"/>
      <c r="T169" s="117"/>
      <c r="U169" s="117"/>
    </row>
    <row r="170" spans="8:21" x14ac:dyDescent="0.2">
      <c r="H170" s="116"/>
      <c r="I170" s="116"/>
      <c r="J170" s="116"/>
      <c r="K170" s="116"/>
      <c r="L170" s="116"/>
      <c r="O170" s="117"/>
      <c r="P170" s="117"/>
      <c r="Q170" s="117"/>
      <c r="R170" s="117"/>
      <c r="S170" s="117"/>
      <c r="T170" s="117"/>
      <c r="U170" s="117"/>
    </row>
    <row r="171" spans="8:21" x14ac:dyDescent="0.2">
      <c r="H171" s="116"/>
      <c r="I171" s="116"/>
      <c r="J171" s="116"/>
      <c r="K171" s="116"/>
      <c r="L171" s="116"/>
      <c r="O171" s="117"/>
      <c r="P171" s="117"/>
      <c r="Q171" s="117"/>
      <c r="R171" s="117"/>
      <c r="S171" s="117"/>
      <c r="T171" s="117"/>
      <c r="U171" s="117"/>
    </row>
    <row r="172" spans="8:21" x14ac:dyDescent="0.2">
      <c r="H172" s="116"/>
      <c r="I172" s="116"/>
      <c r="J172" s="116"/>
      <c r="K172" s="116"/>
      <c r="L172" s="116"/>
      <c r="O172" s="117"/>
      <c r="P172" s="117"/>
      <c r="Q172" s="117"/>
      <c r="R172" s="117"/>
      <c r="S172" s="117"/>
      <c r="T172" s="117"/>
      <c r="U172" s="117"/>
    </row>
    <row r="173" spans="8:21" x14ac:dyDescent="0.2">
      <c r="H173" s="116"/>
      <c r="I173" s="116"/>
      <c r="J173" s="116"/>
      <c r="K173" s="116"/>
      <c r="L173" s="116"/>
      <c r="O173" s="117"/>
      <c r="P173" s="117"/>
      <c r="Q173" s="117"/>
      <c r="R173" s="117"/>
      <c r="S173" s="117"/>
      <c r="T173" s="117"/>
      <c r="U173" s="117"/>
    </row>
    <row r="174" spans="8:21" x14ac:dyDescent="0.2">
      <c r="H174" s="116"/>
      <c r="I174" s="116"/>
      <c r="J174" s="116"/>
      <c r="K174" s="116"/>
      <c r="L174" s="116"/>
      <c r="O174" s="117"/>
      <c r="P174" s="117"/>
      <c r="Q174" s="117"/>
      <c r="R174" s="117"/>
      <c r="S174" s="117"/>
      <c r="T174" s="117"/>
      <c r="U174" s="117"/>
    </row>
    <row r="175" spans="8:21" x14ac:dyDescent="0.2">
      <c r="H175" s="116"/>
      <c r="I175" s="116"/>
      <c r="J175" s="116"/>
      <c r="K175" s="116"/>
      <c r="L175" s="116"/>
      <c r="O175" s="117"/>
      <c r="P175" s="117"/>
      <c r="Q175" s="117"/>
      <c r="R175" s="117"/>
      <c r="S175" s="117"/>
      <c r="T175" s="117"/>
      <c r="U175" s="117"/>
    </row>
    <row r="176" spans="8:21" x14ac:dyDescent="0.2">
      <c r="H176" s="116"/>
      <c r="I176" s="116"/>
      <c r="J176" s="116"/>
      <c r="K176" s="116"/>
      <c r="L176" s="116"/>
      <c r="O176" s="117"/>
      <c r="P176" s="117"/>
      <c r="Q176" s="117"/>
      <c r="R176" s="117"/>
      <c r="S176" s="117"/>
      <c r="T176" s="117"/>
      <c r="U176" s="117"/>
    </row>
    <row r="177" spans="8:21" x14ac:dyDescent="0.2">
      <c r="H177" s="116"/>
      <c r="I177" s="116"/>
      <c r="J177" s="116"/>
      <c r="K177" s="116"/>
      <c r="L177" s="116"/>
      <c r="O177" s="117"/>
      <c r="P177" s="117"/>
      <c r="Q177" s="117"/>
      <c r="R177" s="117"/>
      <c r="S177" s="117"/>
      <c r="T177" s="117"/>
      <c r="U177" s="117"/>
    </row>
    <row r="178" spans="8:21" x14ac:dyDescent="0.2">
      <c r="H178" s="116"/>
      <c r="I178" s="116"/>
      <c r="J178" s="116"/>
      <c r="K178" s="116"/>
      <c r="L178" s="116"/>
      <c r="O178" s="117"/>
      <c r="P178" s="117"/>
      <c r="Q178" s="117"/>
      <c r="R178" s="117"/>
      <c r="S178" s="117"/>
      <c r="T178" s="117"/>
      <c r="U178" s="117"/>
    </row>
    <row r="179" spans="8:21" x14ac:dyDescent="0.2">
      <c r="H179" s="116"/>
      <c r="I179" s="116"/>
      <c r="J179" s="116"/>
      <c r="K179" s="116"/>
      <c r="L179" s="116"/>
      <c r="O179" s="117"/>
      <c r="P179" s="117"/>
      <c r="Q179" s="117"/>
      <c r="R179" s="117"/>
      <c r="S179" s="117"/>
      <c r="T179" s="117"/>
      <c r="U179" s="117"/>
    </row>
    <row r="180" spans="8:21" x14ac:dyDescent="0.2">
      <c r="H180" s="116"/>
      <c r="I180" s="116"/>
      <c r="J180" s="116"/>
      <c r="K180" s="116"/>
      <c r="L180" s="116"/>
      <c r="O180" s="117"/>
      <c r="P180" s="117"/>
      <c r="Q180" s="117"/>
      <c r="R180" s="117"/>
      <c r="S180" s="117"/>
      <c r="T180" s="117"/>
      <c r="U180" s="117"/>
    </row>
    <row r="181" spans="8:21" x14ac:dyDescent="0.2">
      <c r="H181" s="116"/>
      <c r="I181" s="116"/>
      <c r="J181" s="116"/>
      <c r="K181" s="116"/>
      <c r="L181" s="116"/>
      <c r="O181" s="117"/>
      <c r="P181" s="117"/>
      <c r="Q181" s="117"/>
      <c r="R181" s="117"/>
      <c r="S181" s="117"/>
      <c r="T181" s="117"/>
      <c r="U181" s="117"/>
    </row>
    <row r="182" spans="8:21" x14ac:dyDescent="0.2">
      <c r="H182" s="116"/>
      <c r="I182" s="116"/>
      <c r="J182" s="116"/>
      <c r="K182" s="116"/>
      <c r="L182" s="116"/>
      <c r="O182" s="117"/>
      <c r="P182" s="117"/>
      <c r="Q182" s="117"/>
      <c r="R182" s="117"/>
      <c r="S182" s="117"/>
      <c r="T182" s="117"/>
      <c r="U182" s="117"/>
    </row>
    <row r="183" spans="8:21" x14ac:dyDescent="0.2">
      <c r="H183" s="116"/>
      <c r="I183" s="116"/>
      <c r="J183" s="116"/>
      <c r="K183" s="116"/>
      <c r="L183" s="116"/>
      <c r="O183" s="117"/>
      <c r="P183" s="117"/>
      <c r="Q183" s="117"/>
      <c r="R183" s="117"/>
      <c r="S183" s="117"/>
      <c r="T183" s="117"/>
      <c r="U183" s="117"/>
    </row>
    <row r="184" spans="8:21" x14ac:dyDescent="0.2">
      <c r="H184" s="116"/>
      <c r="I184" s="116"/>
      <c r="J184" s="116"/>
      <c r="K184" s="116"/>
      <c r="L184" s="116"/>
      <c r="O184" s="117"/>
      <c r="P184" s="117"/>
      <c r="Q184" s="117"/>
      <c r="R184" s="117"/>
      <c r="S184" s="117"/>
      <c r="T184" s="117"/>
      <c r="U184" s="117"/>
    </row>
    <row r="185" spans="8:21" x14ac:dyDescent="0.2">
      <c r="H185" s="116"/>
      <c r="I185" s="116"/>
      <c r="J185" s="116"/>
      <c r="K185" s="116"/>
      <c r="L185" s="116"/>
      <c r="O185" s="117"/>
      <c r="P185" s="117"/>
      <c r="Q185" s="117"/>
      <c r="R185" s="117"/>
      <c r="S185" s="117"/>
      <c r="T185" s="117"/>
      <c r="U185" s="117"/>
    </row>
    <row r="186" spans="8:21" x14ac:dyDescent="0.2">
      <c r="H186" s="116"/>
      <c r="I186" s="116"/>
      <c r="J186" s="116"/>
      <c r="K186" s="116"/>
      <c r="L186" s="116"/>
      <c r="O186" s="117"/>
      <c r="P186" s="117"/>
      <c r="Q186" s="117"/>
      <c r="R186" s="117"/>
      <c r="S186" s="117"/>
      <c r="T186" s="117"/>
      <c r="U186" s="117"/>
    </row>
    <row r="187" spans="8:21" x14ac:dyDescent="0.2">
      <c r="H187" s="116"/>
      <c r="I187" s="116"/>
      <c r="J187" s="116"/>
      <c r="K187" s="116"/>
      <c r="L187" s="116"/>
      <c r="O187" s="117"/>
      <c r="P187" s="117"/>
      <c r="Q187" s="117"/>
      <c r="R187" s="117"/>
      <c r="S187" s="117"/>
      <c r="T187" s="117"/>
      <c r="U187" s="117"/>
    </row>
    <row r="188" spans="8:21" x14ac:dyDescent="0.2">
      <c r="H188" s="116"/>
      <c r="I188" s="116"/>
      <c r="J188" s="116"/>
      <c r="K188" s="116"/>
      <c r="L188" s="116"/>
    </row>
    <row r="189" spans="8:21" x14ac:dyDescent="0.2">
      <c r="H189" s="116"/>
      <c r="I189" s="116"/>
      <c r="J189" s="116"/>
      <c r="K189" s="116"/>
      <c r="L189" s="116"/>
    </row>
    <row r="190" spans="8:21" x14ac:dyDescent="0.2">
      <c r="H190" s="116"/>
      <c r="I190" s="116"/>
      <c r="J190" s="116"/>
      <c r="K190" s="116"/>
      <c r="L190" s="116"/>
    </row>
    <row r="191" spans="8:21" x14ac:dyDescent="0.2">
      <c r="H191" s="116"/>
      <c r="I191" s="116"/>
      <c r="J191" s="116"/>
      <c r="K191" s="116"/>
      <c r="L191" s="116"/>
    </row>
    <row r="192" spans="8:21" x14ac:dyDescent="0.2">
      <c r="H192" s="116"/>
      <c r="I192" s="116"/>
      <c r="J192" s="116"/>
      <c r="K192" s="116"/>
      <c r="L192" s="116"/>
    </row>
  </sheetData>
  <mergeCells count="2">
    <mergeCell ref="H3:N3"/>
    <mergeCell ref="O3:U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'Source-Protected'!$B$45:$B$47</xm:f>
          </x14:formula1>
          <xm:sqref>B5:B100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workbookViewId="0">
      <pane ySplit="7" topLeftCell="A8" activePane="bottomLeft" state="frozen"/>
      <selection pane="bottomLeft" activeCell="C15" sqref="C15"/>
    </sheetView>
  </sheetViews>
  <sheetFormatPr defaultRowHeight="12.75" x14ac:dyDescent="0.2"/>
  <cols>
    <col min="1" max="1" width="6" style="115" customWidth="1"/>
    <col min="2" max="2" width="27.42578125" customWidth="1"/>
    <col min="3" max="3" width="40.5703125" customWidth="1"/>
    <col min="4" max="4" width="8.28515625" style="115" customWidth="1"/>
    <col min="5" max="5" width="9.85546875" style="115" bestFit="1" customWidth="1"/>
    <col min="6" max="6" width="17.140625" style="115" customWidth="1"/>
  </cols>
  <sheetData>
    <row r="1" spans="1:13" ht="28.5" customHeight="1" x14ac:dyDescent="0.2">
      <c r="A1" s="225" t="s">
        <v>207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x14ac:dyDescent="0.2">
      <c r="F2" s="223" t="s">
        <v>195</v>
      </c>
      <c r="G2" s="224"/>
      <c r="H2" s="129" t="s">
        <v>196</v>
      </c>
      <c r="I2" s="125" t="s">
        <v>197</v>
      </c>
      <c r="J2" s="129" t="s">
        <v>198</v>
      </c>
      <c r="K2" s="125" t="s">
        <v>199</v>
      </c>
      <c r="L2" s="129" t="s">
        <v>200</v>
      </c>
      <c r="M2" s="125" t="s">
        <v>181</v>
      </c>
    </row>
    <row r="3" spans="1:13" x14ac:dyDescent="0.2">
      <c r="F3" s="221" t="s">
        <v>193</v>
      </c>
      <c r="G3" s="222"/>
      <c r="H3" s="130">
        <f>SUMIFS($F$8:$F$121,$A$8:$A$121,1,$B$8:$B$121,"Technical/Project/Lab Supplies")</f>
        <v>0</v>
      </c>
      <c r="I3" s="127">
        <f>SUMIFS($F$8:$F$121,$A$8:$A$121,2,$B$8:$B$121,"Technical/Project/Lab Supplies")</f>
        <v>0</v>
      </c>
      <c r="J3" s="130">
        <f>SUMIFS($F$8:$F$121,$A$8:$A$121,3,$B$8:$B$121,"Technical/Project/Lab Supplies")</f>
        <v>0</v>
      </c>
      <c r="K3" s="127">
        <f>SUMIFS($F$8:$F$121,$A$8:$A$121,4,$B$8:$B$121,"Technical/Project/Lab Supplies")</f>
        <v>0</v>
      </c>
      <c r="L3" s="130">
        <f>SUMIFS($F$8:$F$121,$A$8:$A$121,5,$B$8:$B$121,"Technical/Project/Lab Supplies")</f>
        <v>0</v>
      </c>
      <c r="M3" s="126">
        <f>SUM(H3:L3)</f>
        <v>0</v>
      </c>
    </row>
    <row r="4" spans="1:13" x14ac:dyDescent="0.2">
      <c r="A4" s="122"/>
      <c r="F4" s="221" t="s">
        <v>194</v>
      </c>
      <c r="G4" s="222"/>
      <c r="H4" s="130">
        <f>SUMIFS($F$8:$F$121,$A$8:$A$121,1,$B$8:$B$121,"Computers")</f>
        <v>0</v>
      </c>
      <c r="I4" s="127">
        <f>SUMIFS($F$8:$F$121,$A$8:$A$121,2,$B$8:$B$121,"Computers")</f>
        <v>0</v>
      </c>
      <c r="J4" s="130">
        <f>SUMIFS($F$8:$F$121,$A$8:$A$121,3,$B$8:$B$121,"Computers")</f>
        <v>0</v>
      </c>
      <c r="K4" s="127">
        <f>SUMIFS($F$8:$F$121,$A$8:$A$121,4,$B$8:$B$121,"Computers")</f>
        <v>0</v>
      </c>
      <c r="L4" s="130">
        <f>SUMIFS($F$8:$F$121,$A$8:$A$121,5,$B$8:$B$121,"Computers")</f>
        <v>0</v>
      </c>
      <c r="M4" s="126">
        <f t="shared" ref="M4:M5" si="0">SUM(H4:L4)</f>
        <v>0</v>
      </c>
    </row>
    <row r="5" spans="1:13" x14ac:dyDescent="0.2">
      <c r="A5" s="122"/>
      <c r="F5" s="221" t="s">
        <v>170</v>
      </c>
      <c r="G5" s="222"/>
      <c r="H5" s="130">
        <f>SUMIFS($F$8:$F$121,$A$8:$A$121,1,$B$8:$B$121,"Other")</f>
        <v>0</v>
      </c>
      <c r="I5" s="127">
        <f>SUMIFS($F$8:$F$121,$A$8:$A$121,2,$B$8:$B$121,"Other")</f>
        <v>0</v>
      </c>
      <c r="J5" s="130">
        <f>SUMIFS($F$8:$F$121,$A$8:$A$121,3,$B$8:$B$121,"Other")</f>
        <v>0</v>
      </c>
      <c r="K5" s="127">
        <f>SUMIFS($F$8:$F$121,$A$8:$A$121,4,$B$8:$B$121,"Other")</f>
        <v>0</v>
      </c>
      <c r="L5" s="130">
        <f>SUMIFS($F$8:$F$121,$A$8:$A$121,5,$B$8:$B$121,"Other")</f>
        <v>0</v>
      </c>
      <c r="M5" s="126">
        <f t="shared" si="0"/>
        <v>0</v>
      </c>
    </row>
    <row r="6" spans="1:13" ht="13.5" thickBot="1" x14ac:dyDescent="0.25"/>
    <row r="7" spans="1:13" s="120" customFormat="1" ht="13.5" thickBot="1" x14ac:dyDescent="0.25">
      <c r="A7" s="165" t="s">
        <v>180</v>
      </c>
      <c r="B7" s="166" t="s">
        <v>208</v>
      </c>
      <c r="C7" s="166" t="s">
        <v>209</v>
      </c>
      <c r="D7" s="159" t="s">
        <v>188</v>
      </c>
      <c r="E7" s="159" t="s">
        <v>189</v>
      </c>
      <c r="F7" s="161" t="s">
        <v>190</v>
      </c>
    </row>
    <row r="8" spans="1:13" ht="15" customHeight="1" x14ac:dyDescent="0.2">
      <c r="A8" s="168">
        <v>0</v>
      </c>
      <c r="B8" s="169" t="s">
        <v>193</v>
      </c>
      <c r="C8" s="169"/>
      <c r="D8" s="170">
        <v>0</v>
      </c>
      <c r="E8" s="171">
        <v>0</v>
      </c>
      <c r="F8" s="172">
        <f>D8*E8</f>
        <v>0</v>
      </c>
    </row>
    <row r="9" spans="1:13" x14ac:dyDescent="0.2">
      <c r="A9" s="173">
        <v>0</v>
      </c>
      <c r="B9" s="174" t="s">
        <v>201</v>
      </c>
      <c r="C9" s="174"/>
      <c r="D9" s="175">
        <v>0</v>
      </c>
      <c r="E9" s="176">
        <v>0</v>
      </c>
      <c r="F9" s="177">
        <f t="shared" ref="F9:F10" si="1">D9*E9</f>
        <v>0</v>
      </c>
    </row>
    <row r="10" spans="1:13" x14ac:dyDescent="0.2">
      <c r="A10" s="178">
        <v>0</v>
      </c>
      <c r="B10" s="179" t="s">
        <v>201</v>
      </c>
      <c r="C10" s="179"/>
      <c r="D10" s="180">
        <v>0</v>
      </c>
      <c r="E10" s="181">
        <v>0</v>
      </c>
      <c r="F10" s="182">
        <f t="shared" si="1"/>
        <v>0</v>
      </c>
    </row>
    <row r="11" spans="1:13" x14ac:dyDescent="0.2">
      <c r="A11" s="173">
        <v>0</v>
      </c>
      <c r="B11" s="174" t="s">
        <v>201</v>
      </c>
      <c r="C11" s="174"/>
      <c r="D11" s="175">
        <v>0</v>
      </c>
      <c r="E11" s="176">
        <v>0</v>
      </c>
      <c r="F11" s="177">
        <f>D11*E11</f>
        <v>0</v>
      </c>
    </row>
    <row r="12" spans="1:13" x14ac:dyDescent="0.2">
      <c r="A12" s="178">
        <v>0</v>
      </c>
      <c r="B12" s="179" t="s">
        <v>201</v>
      </c>
      <c r="C12" s="179"/>
      <c r="D12" s="180">
        <v>0</v>
      </c>
      <c r="E12" s="181">
        <v>0</v>
      </c>
      <c r="F12" s="182">
        <f t="shared" ref="F12:F59" si="2">D12*E12</f>
        <v>0</v>
      </c>
    </row>
    <row r="13" spans="1:13" x14ac:dyDescent="0.2">
      <c r="A13" s="173">
        <v>0</v>
      </c>
      <c r="B13" s="174" t="s">
        <v>201</v>
      </c>
      <c r="C13" s="174"/>
      <c r="D13" s="175">
        <v>0</v>
      </c>
      <c r="E13" s="176">
        <v>0</v>
      </c>
      <c r="F13" s="177">
        <f t="shared" si="2"/>
        <v>0</v>
      </c>
    </row>
    <row r="14" spans="1:13" x14ac:dyDescent="0.2">
      <c r="A14" s="178">
        <v>0</v>
      </c>
      <c r="B14" s="179" t="s">
        <v>201</v>
      </c>
      <c r="C14" s="179"/>
      <c r="D14" s="180">
        <v>0</v>
      </c>
      <c r="E14" s="181">
        <v>0</v>
      </c>
      <c r="F14" s="182">
        <f t="shared" si="2"/>
        <v>0</v>
      </c>
    </row>
    <row r="15" spans="1:13" x14ac:dyDescent="0.2">
      <c r="A15" s="173">
        <v>0</v>
      </c>
      <c r="B15" s="174" t="s">
        <v>201</v>
      </c>
      <c r="C15" s="174"/>
      <c r="D15" s="175">
        <v>0</v>
      </c>
      <c r="E15" s="176">
        <v>0</v>
      </c>
      <c r="F15" s="177">
        <f t="shared" si="2"/>
        <v>0</v>
      </c>
    </row>
    <row r="16" spans="1:13" x14ac:dyDescent="0.2">
      <c r="A16" s="178">
        <v>0</v>
      </c>
      <c r="B16" s="179" t="s">
        <v>201</v>
      </c>
      <c r="C16" s="179"/>
      <c r="D16" s="180">
        <v>0</v>
      </c>
      <c r="E16" s="181">
        <v>0</v>
      </c>
      <c r="F16" s="182">
        <f t="shared" si="2"/>
        <v>0</v>
      </c>
    </row>
    <row r="17" spans="1:6" x14ac:dyDescent="0.2">
      <c r="A17" s="173">
        <v>0</v>
      </c>
      <c r="B17" s="174" t="s">
        <v>201</v>
      </c>
      <c r="C17" s="174"/>
      <c r="D17" s="175">
        <v>0</v>
      </c>
      <c r="E17" s="176">
        <v>0</v>
      </c>
      <c r="F17" s="177">
        <f t="shared" si="2"/>
        <v>0</v>
      </c>
    </row>
    <row r="18" spans="1:6" x14ac:dyDescent="0.2">
      <c r="A18" s="178">
        <v>0</v>
      </c>
      <c r="B18" s="179" t="s">
        <v>201</v>
      </c>
      <c r="C18" s="179"/>
      <c r="D18" s="180">
        <v>0</v>
      </c>
      <c r="E18" s="181">
        <v>0</v>
      </c>
      <c r="F18" s="182">
        <f t="shared" si="2"/>
        <v>0</v>
      </c>
    </row>
    <row r="19" spans="1:6" x14ac:dyDescent="0.2">
      <c r="A19" s="173">
        <v>0</v>
      </c>
      <c r="B19" s="174" t="s">
        <v>201</v>
      </c>
      <c r="C19" s="174"/>
      <c r="D19" s="175">
        <v>0</v>
      </c>
      <c r="E19" s="176">
        <v>0</v>
      </c>
      <c r="F19" s="177">
        <f t="shared" si="2"/>
        <v>0</v>
      </c>
    </row>
    <row r="20" spans="1:6" x14ac:dyDescent="0.2">
      <c r="A20" s="178">
        <v>0</v>
      </c>
      <c r="B20" s="179" t="s">
        <v>201</v>
      </c>
      <c r="C20" s="179"/>
      <c r="D20" s="180">
        <v>0</v>
      </c>
      <c r="E20" s="181">
        <v>0</v>
      </c>
      <c r="F20" s="182">
        <f t="shared" si="2"/>
        <v>0</v>
      </c>
    </row>
    <row r="21" spans="1:6" x14ac:dyDescent="0.2">
      <c r="A21" s="173">
        <v>0</v>
      </c>
      <c r="B21" s="174" t="s">
        <v>201</v>
      </c>
      <c r="C21" s="174"/>
      <c r="D21" s="175">
        <v>0</v>
      </c>
      <c r="E21" s="176">
        <v>0</v>
      </c>
      <c r="F21" s="177">
        <f t="shared" si="2"/>
        <v>0</v>
      </c>
    </row>
    <row r="22" spans="1:6" x14ac:dyDescent="0.2">
      <c r="A22" s="178">
        <v>0</v>
      </c>
      <c r="B22" s="179" t="s">
        <v>201</v>
      </c>
      <c r="C22" s="179"/>
      <c r="D22" s="180">
        <v>0</v>
      </c>
      <c r="E22" s="181">
        <v>0</v>
      </c>
      <c r="F22" s="182">
        <f t="shared" si="2"/>
        <v>0</v>
      </c>
    </row>
    <row r="23" spans="1:6" x14ac:dyDescent="0.2">
      <c r="A23" s="173">
        <v>0</v>
      </c>
      <c r="B23" s="174" t="s">
        <v>201</v>
      </c>
      <c r="C23" s="174"/>
      <c r="D23" s="175">
        <v>0</v>
      </c>
      <c r="E23" s="176">
        <v>0</v>
      </c>
      <c r="F23" s="177">
        <f t="shared" si="2"/>
        <v>0</v>
      </c>
    </row>
    <row r="24" spans="1:6" x14ac:dyDescent="0.2">
      <c r="A24" s="178">
        <v>0</v>
      </c>
      <c r="B24" s="179" t="s">
        <v>201</v>
      </c>
      <c r="C24" s="179"/>
      <c r="D24" s="180">
        <v>0</v>
      </c>
      <c r="E24" s="181">
        <v>0</v>
      </c>
      <c r="F24" s="182">
        <f t="shared" si="2"/>
        <v>0</v>
      </c>
    </row>
    <row r="25" spans="1:6" x14ac:dyDescent="0.2">
      <c r="A25" s="173">
        <v>0</v>
      </c>
      <c r="B25" s="174" t="s">
        <v>201</v>
      </c>
      <c r="C25" s="174"/>
      <c r="D25" s="175">
        <v>0</v>
      </c>
      <c r="E25" s="176">
        <v>0</v>
      </c>
      <c r="F25" s="177">
        <f t="shared" si="2"/>
        <v>0</v>
      </c>
    </row>
    <row r="26" spans="1:6" x14ac:dyDescent="0.2">
      <c r="A26" s="178">
        <v>0</v>
      </c>
      <c r="B26" s="179" t="s">
        <v>201</v>
      </c>
      <c r="C26" s="179"/>
      <c r="D26" s="180">
        <v>0</v>
      </c>
      <c r="E26" s="181">
        <v>0</v>
      </c>
      <c r="F26" s="182">
        <f t="shared" si="2"/>
        <v>0</v>
      </c>
    </row>
    <row r="27" spans="1:6" x14ac:dyDescent="0.2">
      <c r="A27" s="173">
        <v>0</v>
      </c>
      <c r="B27" s="174" t="s">
        <v>201</v>
      </c>
      <c r="C27" s="174"/>
      <c r="D27" s="175">
        <v>0</v>
      </c>
      <c r="E27" s="176">
        <v>0</v>
      </c>
      <c r="F27" s="177">
        <f t="shared" si="2"/>
        <v>0</v>
      </c>
    </row>
    <row r="28" spans="1:6" x14ac:dyDescent="0.2">
      <c r="A28" s="178">
        <v>0</v>
      </c>
      <c r="B28" s="179" t="s">
        <v>201</v>
      </c>
      <c r="C28" s="179"/>
      <c r="D28" s="180">
        <v>0</v>
      </c>
      <c r="E28" s="181">
        <v>0</v>
      </c>
      <c r="F28" s="182">
        <f t="shared" si="2"/>
        <v>0</v>
      </c>
    </row>
    <row r="29" spans="1:6" x14ac:dyDescent="0.2">
      <c r="A29" s="173">
        <v>0</v>
      </c>
      <c r="B29" s="174" t="s">
        <v>201</v>
      </c>
      <c r="C29" s="174"/>
      <c r="D29" s="175">
        <v>0</v>
      </c>
      <c r="E29" s="176">
        <v>0</v>
      </c>
      <c r="F29" s="177">
        <f t="shared" si="2"/>
        <v>0</v>
      </c>
    </row>
    <row r="30" spans="1:6" x14ac:dyDescent="0.2">
      <c r="A30" s="178">
        <v>0</v>
      </c>
      <c r="B30" s="179" t="s">
        <v>201</v>
      </c>
      <c r="C30" s="179"/>
      <c r="D30" s="180">
        <v>0</v>
      </c>
      <c r="E30" s="181">
        <v>0</v>
      </c>
      <c r="F30" s="182">
        <f t="shared" si="2"/>
        <v>0</v>
      </c>
    </row>
    <row r="31" spans="1:6" x14ac:dyDescent="0.2">
      <c r="A31" s="173">
        <v>0</v>
      </c>
      <c r="B31" s="174" t="s">
        <v>201</v>
      </c>
      <c r="C31" s="174"/>
      <c r="D31" s="175">
        <v>0</v>
      </c>
      <c r="E31" s="176">
        <v>0</v>
      </c>
      <c r="F31" s="177">
        <f t="shared" si="2"/>
        <v>0</v>
      </c>
    </row>
    <row r="32" spans="1:6" x14ac:dyDescent="0.2">
      <c r="A32" s="178">
        <v>0</v>
      </c>
      <c r="B32" s="179" t="s">
        <v>201</v>
      </c>
      <c r="C32" s="179"/>
      <c r="D32" s="180">
        <v>0</v>
      </c>
      <c r="E32" s="181">
        <v>0</v>
      </c>
      <c r="F32" s="182">
        <f t="shared" si="2"/>
        <v>0</v>
      </c>
    </row>
    <row r="33" spans="1:6" x14ac:dyDescent="0.2">
      <c r="A33" s="173">
        <v>0</v>
      </c>
      <c r="B33" s="174" t="s">
        <v>201</v>
      </c>
      <c r="C33" s="174"/>
      <c r="D33" s="175">
        <v>0</v>
      </c>
      <c r="E33" s="176">
        <v>0</v>
      </c>
      <c r="F33" s="177">
        <f t="shared" si="2"/>
        <v>0</v>
      </c>
    </row>
    <row r="34" spans="1:6" x14ac:dyDescent="0.2">
      <c r="A34" s="178">
        <v>0</v>
      </c>
      <c r="B34" s="179" t="s">
        <v>201</v>
      </c>
      <c r="C34" s="179"/>
      <c r="D34" s="180">
        <v>0</v>
      </c>
      <c r="E34" s="181">
        <v>0</v>
      </c>
      <c r="F34" s="182">
        <f t="shared" si="2"/>
        <v>0</v>
      </c>
    </row>
    <row r="35" spans="1:6" x14ac:dyDescent="0.2">
      <c r="A35" s="173">
        <v>0</v>
      </c>
      <c r="B35" s="174" t="s">
        <v>201</v>
      </c>
      <c r="C35" s="174"/>
      <c r="D35" s="175">
        <v>0</v>
      </c>
      <c r="E35" s="176">
        <v>0</v>
      </c>
      <c r="F35" s="177">
        <f t="shared" si="2"/>
        <v>0</v>
      </c>
    </row>
    <row r="36" spans="1:6" x14ac:dyDescent="0.2">
      <c r="A36" s="178">
        <v>0</v>
      </c>
      <c r="B36" s="179" t="s">
        <v>201</v>
      </c>
      <c r="C36" s="179"/>
      <c r="D36" s="180">
        <v>0</v>
      </c>
      <c r="E36" s="181">
        <v>0</v>
      </c>
      <c r="F36" s="182">
        <f t="shared" si="2"/>
        <v>0</v>
      </c>
    </row>
    <row r="37" spans="1:6" x14ac:dyDescent="0.2">
      <c r="A37" s="173">
        <v>0</v>
      </c>
      <c r="B37" s="174" t="s">
        <v>201</v>
      </c>
      <c r="C37" s="174"/>
      <c r="D37" s="175">
        <v>0</v>
      </c>
      <c r="E37" s="176">
        <v>0</v>
      </c>
      <c r="F37" s="177">
        <f t="shared" si="2"/>
        <v>0</v>
      </c>
    </row>
    <row r="38" spans="1:6" x14ac:dyDescent="0.2">
      <c r="A38" s="178">
        <v>0</v>
      </c>
      <c r="B38" s="179" t="s">
        <v>201</v>
      </c>
      <c r="C38" s="179"/>
      <c r="D38" s="180">
        <v>0</v>
      </c>
      <c r="E38" s="181">
        <v>0</v>
      </c>
      <c r="F38" s="182">
        <f t="shared" si="2"/>
        <v>0</v>
      </c>
    </row>
    <row r="39" spans="1:6" x14ac:dyDescent="0.2">
      <c r="A39" s="173">
        <v>0</v>
      </c>
      <c r="B39" s="174" t="s">
        <v>201</v>
      </c>
      <c r="C39" s="174"/>
      <c r="D39" s="175">
        <v>0</v>
      </c>
      <c r="E39" s="176">
        <v>0</v>
      </c>
      <c r="F39" s="177">
        <f t="shared" si="2"/>
        <v>0</v>
      </c>
    </row>
    <row r="40" spans="1:6" x14ac:dyDescent="0.2">
      <c r="A40" s="178">
        <v>0</v>
      </c>
      <c r="B40" s="179" t="s">
        <v>201</v>
      </c>
      <c r="C40" s="179"/>
      <c r="D40" s="180">
        <v>0</v>
      </c>
      <c r="E40" s="181">
        <v>0</v>
      </c>
      <c r="F40" s="182">
        <f t="shared" si="2"/>
        <v>0</v>
      </c>
    </row>
    <row r="41" spans="1:6" x14ac:dyDescent="0.2">
      <c r="A41" s="173">
        <v>0</v>
      </c>
      <c r="B41" s="174" t="s">
        <v>201</v>
      </c>
      <c r="C41" s="174"/>
      <c r="D41" s="175">
        <v>0</v>
      </c>
      <c r="E41" s="176">
        <v>0</v>
      </c>
      <c r="F41" s="177">
        <f t="shared" si="2"/>
        <v>0</v>
      </c>
    </row>
    <row r="42" spans="1:6" x14ac:dyDescent="0.2">
      <c r="A42" s="178">
        <v>0</v>
      </c>
      <c r="B42" s="179" t="s">
        <v>201</v>
      </c>
      <c r="C42" s="179"/>
      <c r="D42" s="180">
        <v>0</v>
      </c>
      <c r="E42" s="181">
        <v>0</v>
      </c>
      <c r="F42" s="182">
        <f t="shared" si="2"/>
        <v>0</v>
      </c>
    </row>
    <row r="43" spans="1:6" x14ac:dyDescent="0.2">
      <c r="A43" s="173">
        <v>0</v>
      </c>
      <c r="B43" s="174" t="s">
        <v>201</v>
      </c>
      <c r="C43" s="174"/>
      <c r="D43" s="175">
        <v>0</v>
      </c>
      <c r="E43" s="176">
        <v>0</v>
      </c>
      <c r="F43" s="177">
        <f t="shared" si="2"/>
        <v>0</v>
      </c>
    </row>
    <row r="44" spans="1:6" x14ac:dyDescent="0.2">
      <c r="A44" s="178">
        <v>0</v>
      </c>
      <c r="B44" s="179" t="s">
        <v>201</v>
      </c>
      <c r="C44" s="179"/>
      <c r="D44" s="180">
        <v>0</v>
      </c>
      <c r="E44" s="181">
        <v>0</v>
      </c>
      <c r="F44" s="182">
        <f t="shared" si="2"/>
        <v>0</v>
      </c>
    </row>
    <row r="45" spans="1:6" x14ac:dyDescent="0.2">
      <c r="A45" s="173">
        <v>0</v>
      </c>
      <c r="B45" s="174" t="s">
        <v>201</v>
      </c>
      <c r="C45" s="174"/>
      <c r="D45" s="175">
        <v>0</v>
      </c>
      <c r="E45" s="176">
        <v>0</v>
      </c>
      <c r="F45" s="177">
        <f t="shared" si="2"/>
        <v>0</v>
      </c>
    </row>
    <row r="46" spans="1:6" x14ac:dyDescent="0.2">
      <c r="A46" s="178">
        <v>0</v>
      </c>
      <c r="B46" s="179" t="s">
        <v>201</v>
      </c>
      <c r="C46" s="179"/>
      <c r="D46" s="180">
        <v>0</v>
      </c>
      <c r="E46" s="181">
        <v>0</v>
      </c>
      <c r="F46" s="182">
        <f t="shared" si="2"/>
        <v>0</v>
      </c>
    </row>
    <row r="47" spans="1:6" x14ac:dyDescent="0.2">
      <c r="A47" s="173">
        <v>0</v>
      </c>
      <c r="B47" s="174" t="s">
        <v>201</v>
      </c>
      <c r="C47" s="174"/>
      <c r="D47" s="175">
        <v>0</v>
      </c>
      <c r="E47" s="176">
        <v>0</v>
      </c>
      <c r="F47" s="177">
        <f t="shared" si="2"/>
        <v>0</v>
      </c>
    </row>
    <row r="48" spans="1:6" x14ac:dyDescent="0.2">
      <c r="A48" s="178">
        <v>0</v>
      </c>
      <c r="B48" s="179" t="s">
        <v>201</v>
      </c>
      <c r="C48" s="179"/>
      <c r="D48" s="180">
        <v>0</v>
      </c>
      <c r="E48" s="181">
        <v>0</v>
      </c>
      <c r="F48" s="182">
        <f t="shared" si="2"/>
        <v>0</v>
      </c>
    </row>
    <row r="49" spans="1:6" x14ac:dyDescent="0.2">
      <c r="A49" s="173">
        <v>0</v>
      </c>
      <c r="B49" s="174" t="s">
        <v>201</v>
      </c>
      <c r="C49" s="174"/>
      <c r="D49" s="175">
        <v>0</v>
      </c>
      <c r="E49" s="176">
        <v>0</v>
      </c>
      <c r="F49" s="177">
        <f t="shared" si="2"/>
        <v>0</v>
      </c>
    </row>
    <row r="50" spans="1:6" x14ac:dyDescent="0.2">
      <c r="A50" s="178">
        <v>0</v>
      </c>
      <c r="B50" s="179" t="s">
        <v>201</v>
      </c>
      <c r="C50" s="179"/>
      <c r="D50" s="180">
        <v>0</v>
      </c>
      <c r="E50" s="181">
        <v>0</v>
      </c>
      <c r="F50" s="182">
        <f t="shared" si="2"/>
        <v>0</v>
      </c>
    </row>
    <row r="51" spans="1:6" x14ac:dyDescent="0.2">
      <c r="A51" s="173">
        <v>0</v>
      </c>
      <c r="B51" s="174" t="s">
        <v>201</v>
      </c>
      <c r="C51" s="174"/>
      <c r="D51" s="175">
        <v>0</v>
      </c>
      <c r="E51" s="176">
        <v>0</v>
      </c>
      <c r="F51" s="177">
        <f t="shared" si="2"/>
        <v>0</v>
      </c>
    </row>
    <row r="52" spans="1:6" x14ac:dyDescent="0.2">
      <c r="A52" s="178">
        <v>0</v>
      </c>
      <c r="B52" s="179" t="s">
        <v>201</v>
      </c>
      <c r="C52" s="179"/>
      <c r="D52" s="180">
        <v>0</v>
      </c>
      <c r="E52" s="181">
        <v>0</v>
      </c>
      <c r="F52" s="182">
        <f t="shared" si="2"/>
        <v>0</v>
      </c>
    </row>
    <row r="53" spans="1:6" x14ac:dyDescent="0.2">
      <c r="A53" s="173">
        <v>0</v>
      </c>
      <c r="B53" s="174" t="s">
        <v>201</v>
      </c>
      <c r="C53" s="174"/>
      <c r="D53" s="175">
        <v>0</v>
      </c>
      <c r="E53" s="176">
        <v>0</v>
      </c>
      <c r="F53" s="177">
        <f t="shared" si="2"/>
        <v>0</v>
      </c>
    </row>
    <row r="54" spans="1:6" x14ac:dyDescent="0.2">
      <c r="A54" s="178">
        <v>0</v>
      </c>
      <c r="B54" s="179" t="s">
        <v>201</v>
      </c>
      <c r="C54" s="179"/>
      <c r="D54" s="180">
        <v>0</v>
      </c>
      <c r="E54" s="181">
        <v>0</v>
      </c>
      <c r="F54" s="182">
        <f t="shared" si="2"/>
        <v>0</v>
      </c>
    </row>
    <row r="55" spans="1:6" x14ac:dyDescent="0.2">
      <c r="A55" s="173">
        <v>0</v>
      </c>
      <c r="B55" s="174" t="s">
        <v>201</v>
      </c>
      <c r="C55" s="174"/>
      <c r="D55" s="175">
        <v>0</v>
      </c>
      <c r="E55" s="176">
        <v>0</v>
      </c>
      <c r="F55" s="177">
        <f t="shared" si="2"/>
        <v>0</v>
      </c>
    </row>
    <row r="56" spans="1:6" x14ac:dyDescent="0.2">
      <c r="A56" s="178">
        <v>0</v>
      </c>
      <c r="B56" s="179" t="s">
        <v>201</v>
      </c>
      <c r="C56" s="179"/>
      <c r="D56" s="180">
        <v>0</v>
      </c>
      <c r="E56" s="181">
        <v>0</v>
      </c>
      <c r="F56" s="182">
        <f t="shared" si="2"/>
        <v>0</v>
      </c>
    </row>
    <row r="57" spans="1:6" x14ac:dyDescent="0.2">
      <c r="A57" s="173">
        <v>0</v>
      </c>
      <c r="B57" s="174" t="s">
        <v>201</v>
      </c>
      <c r="C57" s="174"/>
      <c r="D57" s="175">
        <v>0</v>
      </c>
      <c r="E57" s="176">
        <v>0</v>
      </c>
      <c r="F57" s="177">
        <f t="shared" si="2"/>
        <v>0</v>
      </c>
    </row>
    <row r="58" spans="1:6" x14ac:dyDescent="0.2">
      <c r="A58" s="178">
        <v>0</v>
      </c>
      <c r="B58" s="179" t="s">
        <v>201</v>
      </c>
      <c r="C58" s="179"/>
      <c r="D58" s="180">
        <v>0</v>
      </c>
      <c r="E58" s="181">
        <v>0</v>
      </c>
      <c r="F58" s="182">
        <f t="shared" si="2"/>
        <v>0</v>
      </c>
    </row>
    <row r="59" spans="1:6" ht="13.5" thickBot="1" x14ac:dyDescent="0.25">
      <c r="A59" s="183">
        <v>0</v>
      </c>
      <c r="B59" s="184" t="s">
        <v>201</v>
      </c>
      <c r="C59" s="184"/>
      <c r="D59" s="185">
        <v>0</v>
      </c>
      <c r="E59" s="186">
        <v>0</v>
      </c>
      <c r="F59" s="187">
        <f t="shared" si="2"/>
        <v>0</v>
      </c>
    </row>
    <row r="60" spans="1:6" x14ac:dyDescent="0.2">
      <c r="D60" s="121"/>
      <c r="E60" s="121"/>
    </row>
    <row r="61" spans="1:6" x14ac:dyDescent="0.2">
      <c r="D61" s="121"/>
      <c r="E61" s="121"/>
    </row>
    <row r="62" spans="1:6" x14ac:dyDescent="0.2">
      <c r="D62" s="121"/>
      <c r="E62" s="121"/>
    </row>
    <row r="63" spans="1:6" x14ac:dyDescent="0.2">
      <c r="D63" s="121"/>
      <c r="E63" s="121"/>
    </row>
    <row r="64" spans="1:6" x14ac:dyDescent="0.2">
      <c r="D64" s="121"/>
      <c r="E64" s="121"/>
    </row>
    <row r="65" spans="4:5" x14ac:dyDescent="0.2">
      <c r="D65" s="121"/>
      <c r="E65" s="121"/>
    </row>
    <row r="66" spans="4:5" x14ac:dyDescent="0.2">
      <c r="D66" s="121"/>
      <c r="E66" s="121"/>
    </row>
    <row r="67" spans="4:5" x14ac:dyDescent="0.2">
      <c r="D67" s="121"/>
      <c r="E67" s="121"/>
    </row>
    <row r="68" spans="4:5" x14ac:dyDescent="0.2">
      <c r="D68" s="121"/>
      <c r="E68" s="121"/>
    </row>
    <row r="69" spans="4:5" x14ac:dyDescent="0.2">
      <c r="D69" s="121"/>
      <c r="E69" s="121"/>
    </row>
    <row r="70" spans="4:5" x14ac:dyDescent="0.2">
      <c r="D70" s="121"/>
      <c r="E70" s="121"/>
    </row>
    <row r="71" spans="4:5" x14ac:dyDescent="0.2">
      <c r="D71" s="121"/>
      <c r="E71" s="121"/>
    </row>
    <row r="72" spans="4:5" x14ac:dyDescent="0.2">
      <c r="D72" s="121"/>
      <c r="E72" s="121"/>
    </row>
    <row r="73" spans="4:5" x14ac:dyDescent="0.2">
      <c r="D73" s="121"/>
      <c r="E73" s="121"/>
    </row>
    <row r="74" spans="4:5" x14ac:dyDescent="0.2">
      <c r="D74" s="121"/>
      <c r="E74" s="121"/>
    </row>
    <row r="75" spans="4:5" x14ac:dyDescent="0.2">
      <c r="D75" s="121"/>
      <c r="E75" s="121"/>
    </row>
    <row r="76" spans="4:5" x14ac:dyDescent="0.2">
      <c r="D76" s="121"/>
      <c r="E76" s="121"/>
    </row>
    <row r="77" spans="4:5" x14ac:dyDescent="0.2">
      <c r="D77" s="121"/>
      <c r="E77" s="121"/>
    </row>
    <row r="78" spans="4:5" x14ac:dyDescent="0.2">
      <c r="D78" s="121"/>
      <c r="E78" s="121"/>
    </row>
    <row r="79" spans="4:5" x14ac:dyDescent="0.2">
      <c r="D79" s="121"/>
      <c r="E79" s="121"/>
    </row>
    <row r="80" spans="4:5" x14ac:dyDescent="0.2">
      <c r="D80" s="121"/>
      <c r="E80" s="121"/>
    </row>
    <row r="81" spans="4:5" x14ac:dyDescent="0.2">
      <c r="D81" s="121"/>
      <c r="E81" s="121"/>
    </row>
    <row r="82" spans="4:5" x14ac:dyDescent="0.2">
      <c r="D82" s="121"/>
      <c r="E82" s="121"/>
    </row>
    <row r="83" spans="4:5" x14ac:dyDescent="0.2">
      <c r="D83" s="121"/>
      <c r="E83" s="121"/>
    </row>
    <row r="84" spans="4:5" x14ac:dyDescent="0.2">
      <c r="D84" s="121"/>
      <c r="E84" s="121"/>
    </row>
    <row r="85" spans="4:5" x14ac:dyDescent="0.2">
      <c r="D85" s="121"/>
      <c r="E85" s="121"/>
    </row>
    <row r="86" spans="4:5" x14ac:dyDescent="0.2">
      <c r="D86" s="121"/>
      <c r="E86" s="121"/>
    </row>
    <row r="87" spans="4:5" x14ac:dyDescent="0.2">
      <c r="D87" s="121"/>
      <c r="E87" s="121"/>
    </row>
    <row r="88" spans="4:5" x14ac:dyDescent="0.2">
      <c r="D88" s="121"/>
      <c r="E88" s="121"/>
    </row>
    <row r="89" spans="4:5" x14ac:dyDescent="0.2">
      <c r="D89" s="121"/>
      <c r="E89" s="121"/>
    </row>
    <row r="90" spans="4:5" x14ac:dyDescent="0.2">
      <c r="D90" s="121"/>
      <c r="E90" s="121"/>
    </row>
    <row r="91" spans="4:5" x14ac:dyDescent="0.2">
      <c r="D91" s="121"/>
      <c r="E91" s="121"/>
    </row>
    <row r="92" spans="4:5" x14ac:dyDescent="0.2">
      <c r="D92" s="121"/>
      <c r="E92" s="121"/>
    </row>
    <row r="93" spans="4:5" x14ac:dyDescent="0.2">
      <c r="D93" s="121"/>
      <c r="E93" s="121"/>
    </row>
    <row r="94" spans="4:5" x14ac:dyDescent="0.2">
      <c r="D94" s="121"/>
      <c r="E94" s="121"/>
    </row>
    <row r="95" spans="4:5" x14ac:dyDescent="0.2">
      <c r="D95" s="121"/>
      <c r="E95" s="121"/>
    </row>
    <row r="96" spans="4:5" x14ac:dyDescent="0.2">
      <c r="D96" s="121"/>
      <c r="E96" s="121"/>
    </row>
    <row r="97" spans="4:5" x14ac:dyDescent="0.2">
      <c r="D97" s="121"/>
      <c r="E97" s="121"/>
    </row>
    <row r="98" spans="4:5" x14ac:dyDescent="0.2">
      <c r="D98" s="121"/>
      <c r="E98" s="121"/>
    </row>
    <row r="99" spans="4:5" x14ac:dyDescent="0.2">
      <c r="D99" s="121"/>
      <c r="E99" s="121"/>
    </row>
    <row r="100" spans="4:5" x14ac:dyDescent="0.2">
      <c r="D100" s="121"/>
      <c r="E100" s="121"/>
    </row>
    <row r="101" spans="4:5" x14ac:dyDescent="0.2">
      <c r="D101" s="121"/>
      <c r="E101" s="121"/>
    </row>
    <row r="102" spans="4:5" x14ac:dyDescent="0.2">
      <c r="D102" s="121"/>
      <c r="E102" s="121"/>
    </row>
    <row r="103" spans="4:5" x14ac:dyDescent="0.2">
      <c r="D103" s="121"/>
      <c r="E103" s="121"/>
    </row>
    <row r="104" spans="4:5" x14ac:dyDescent="0.2">
      <c r="D104" s="121"/>
      <c r="E104" s="121"/>
    </row>
    <row r="105" spans="4:5" x14ac:dyDescent="0.2">
      <c r="D105" s="121"/>
      <c r="E105" s="121"/>
    </row>
    <row r="106" spans="4:5" x14ac:dyDescent="0.2">
      <c r="D106" s="121"/>
      <c r="E106" s="121"/>
    </row>
    <row r="107" spans="4:5" x14ac:dyDescent="0.2">
      <c r="D107" s="121"/>
      <c r="E107" s="121"/>
    </row>
    <row r="108" spans="4:5" x14ac:dyDescent="0.2">
      <c r="D108" s="121"/>
      <c r="E108" s="121"/>
    </row>
    <row r="109" spans="4:5" x14ac:dyDescent="0.2">
      <c r="D109" s="121"/>
      <c r="E109" s="121"/>
    </row>
    <row r="110" spans="4:5" x14ac:dyDescent="0.2">
      <c r="D110" s="121"/>
      <c r="E110" s="121"/>
    </row>
    <row r="111" spans="4:5" x14ac:dyDescent="0.2">
      <c r="D111" s="121"/>
      <c r="E111" s="121"/>
    </row>
    <row r="112" spans="4:5" x14ac:dyDescent="0.2">
      <c r="D112" s="121"/>
      <c r="E112" s="121"/>
    </row>
    <row r="113" spans="4:5" x14ac:dyDescent="0.2">
      <c r="D113" s="121"/>
      <c r="E113" s="121"/>
    </row>
    <row r="114" spans="4:5" x14ac:dyDescent="0.2">
      <c r="D114" s="121"/>
      <c r="E114" s="121"/>
    </row>
    <row r="115" spans="4:5" x14ac:dyDescent="0.2">
      <c r="D115" s="121"/>
      <c r="E115" s="121"/>
    </row>
    <row r="116" spans="4:5" x14ac:dyDescent="0.2">
      <c r="D116" s="121"/>
      <c r="E116" s="121"/>
    </row>
    <row r="117" spans="4:5" x14ac:dyDescent="0.2">
      <c r="D117" s="121"/>
      <c r="E117" s="121"/>
    </row>
    <row r="118" spans="4:5" x14ac:dyDescent="0.2">
      <c r="D118" s="121"/>
      <c r="E118" s="121"/>
    </row>
    <row r="119" spans="4:5" x14ac:dyDescent="0.2">
      <c r="D119" s="121"/>
      <c r="E119" s="121"/>
    </row>
    <row r="120" spans="4:5" x14ac:dyDescent="0.2">
      <c r="D120" s="121"/>
      <c r="E120" s="121"/>
    </row>
    <row r="121" spans="4:5" x14ac:dyDescent="0.2">
      <c r="D121" s="121"/>
      <c r="E121" s="121"/>
    </row>
    <row r="122" spans="4:5" x14ac:dyDescent="0.2">
      <c r="D122" s="121"/>
      <c r="E122" s="121"/>
    </row>
    <row r="123" spans="4:5" x14ac:dyDescent="0.2">
      <c r="D123" s="121"/>
      <c r="E123" s="121"/>
    </row>
    <row r="124" spans="4:5" x14ac:dyDescent="0.2">
      <c r="D124" s="121"/>
      <c r="E124" s="121"/>
    </row>
    <row r="125" spans="4:5" x14ac:dyDescent="0.2">
      <c r="D125" s="121"/>
      <c r="E125" s="121"/>
    </row>
    <row r="126" spans="4:5" x14ac:dyDescent="0.2">
      <c r="D126" s="121"/>
      <c r="E126" s="121"/>
    </row>
    <row r="127" spans="4:5" x14ac:dyDescent="0.2">
      <c r="D127" s="121"/>
      <c r="E127" s="121"/>
    </row>
    <row r="128" spans="4:5" x14ac:dyDescent="0.2">
      <c r="D128" s="121"/>
      <c r="E128" s="121"/>
    </row>
    <row r="129" spans="4:5" x14ac:dyDescent="0.2">
      <c r="D129" s="121"/>
      <c r="E129" s="121"/>
    </row>
    <row r="130" spans="4:5" x14ac:dyDescent="0.2">
      <c r="D130" s="121"/>
      <c r="E130" s="121"/>
    </row>
    <row r="131" spans="4:5" x14ac:dyDescent="0.2">
      <c r="D131" s="121"/>
      <c r="E131" s="121"/>
    </row>
    <row r="132" spans="4:5" x14ac:dyDescent="0.2">
      <c r="D132" s="121"/>
      <c r="E132" s="121"/>
    </row>
    <row r="133" spans="4:5" x14ac:dyDescent="0.2">
      <c r="D133" s="121"/>
      <c r="E133" s="121"/>
    </row>
    <row r="134" spans="4:5" x14ac:dyDescent="0.2">
      <c r="D134" s="121"/>
      <c r="E134" s="121"/>
    </row>
    <row r="135" spans="4:5" x14ac:dyDescent="0.2">
      <c r="D135" s="121"/>
      <c r="E135" s="121"/>
    </row>
    <row r="136" spans="4:5" x14ac:dyDescent="0.2">
      <c r="D136" s="121"/>
      <c r="E136" s="121"/>
    </row>
    <row r="137" spans="4:5" x14ac:dyDescent="0.2">
      <c r="D137" s="121"/>
      <c r="E137" s="121"/>
    </row>
    <row r="138" spans="4:5" x14ac:dyDescent="0.2">
      <c r="D138" s="121"/>
      <c r="E138" s="121"/>
    </row>
    <row r="139" spans="4:5" x14ac:dyDescent="0.2">
      <c r="D139" s="121"/>
      <c r="E139" s="121"/>
    </row>
    <row r="140" spans="4:5" x14ac:dyDescent="0.2">
      <c r="D140" s="121"/>
      <c r="E140" s="121"/>
    </row>
    <row r="141" spans="4:5" x14ac:dyDescent="0.2">
      <c r="D141" s="121"/>
      <c r="E141" s="121"/>
    </row>
    <row r="142" spans="4:5" x14ac:dyDescent="0.2">
      <c r="D142" s="121"/>
      <c r="E142" s="121"/>
    </row>
    <row r="143" spans="4:5" x14ac:dyDescent="0.2">
      <c r="D143" s="121"/>
      <c r="E143" s="121"/>
    </row>
    <row r="144" spans="4:5" x14ac:dyDescent="0.2">
      <c r="D144" s="121"/>
      <c r="E144" s="121"/>
    </row>
    <row r="145" spans="4:5" x14ac:dyDescent="0.2">
      <c r="D145" s="121"/>
      <c r="E145" s="121"/>
    </row>
    <row r="146" spans="4:5" x14ac:dyDescent="0.2">
      <c r="D146" s="121"/>
      <c r="E146" s="121"/>
    </row>
    <row r="147" spans="4:5" x14ac:dyDescent="0.2">
      <c r="D147" s="121"/>
      <c r="E147" s="121"/>
    </row>
    <row r="148" spans="4:5" x14ac:dyDescent="0.2">
      <c r="D148" s="121"/>
      <c r="E148" s="121"/>
    </row>
    <row r="149" spans="4:5" x14ac:dyDescent="0.2">
      <c r="D149" s="121"/>
      <c r="E149" s="121"/>
    </row>
    <row r="150" spans="4:5" x14ac:dyDescent="0.2">
      <c r="D150" s="121"/>
      <c r="E150" s="121"/>
    </row>
    <row r="151" spans="4:5" x14ac:dyDescent="0.2">
      <c r="D151" s="121"/>
      <c r="E151" s="121"/>
    </row>
    <row r="152" spans="4:5" x14ac:dyDescent="0.2">
      <c r="D152" s="121"/>
      <c r="E152" s="121"/>
    </row>
    <row r="153" spans="4:5" x14ac:dyDescent="0.2">
      <c r="D153" s="121"/>
      <c r="E153" s="121"/>
    </row>
    <row r="154" spans="4:5" x14ac:dyDescent="0.2">
      <c r="D154" s="121"/>
      <c r="E154" s="121"/>
    </row>
    <row r="155" spans="4:5" x14ac:dyDescent="0.2">
      <c r="D155" s="121"/>
      <c r="E155" s="121"/>
    </row>
    <row r="156" spans="4:5" x14ac:dyDescent="0.2">
      <c r="D156" s="121"/>
      <c r="E156" s="121"/>
    </row>
    <row r="157" spans="4:5" x14ac:dyDescent="0.2">
      <c r="D157" s="121"/>
      <c r="E157" s="121"/>
    </row>
    <row r="158" spans="4:5" x14ac:dyDescent="0.2">
      <c r="D158" s="121"/>
      <c r="E158" s="121"/>
    </row>
    <row r="159" spans="4:5" x14ac:dyDescent="0.2">
      <c r="D159" s="121"/>
      <c r="E159" s="121"/>
    </row>
    <row r="160" spans="4:5" x14ac:dyDescent="0.2">
      <c r="D160" s="121"/>
      <c r="E160" s="121"/>
    </row>
    <row r="161" spans="4:5" x14ac:dyDescent="0.2">
      <c r="D161" s="121"/>
      <c r="E161" s="121"/>
    </row>
    <row r="162" spans="4:5" x14ac:dyDescent="0.2">
      <c r="D162" s="121"/>
      <c r="E162" s="121"/>
    </row>
    <row r="163" spans="4:5" x14ac:dyDescent="0.2">
      <c r="D163" s="121"/>
      <c r="E163" s="121"/>
    </row>
    <row r="164" spans="4:5" x14ac:dyDescent="0.2">
      <c r="D164" s="121"/>
      <c r="E164" s="121"/>
    </row>
    <row r="165" spans="4:5" x14ac:dyDescent="0.2">
      <c r="D165" s="121"/>
      <c r="E165" s="121"/>
    </row>
    <row r="166" spans="4:5" x14ac:dyDescent="0.2">
      <c r="D166" s="121"/>
      <c r="E166" s="121"/>
    </row>
    <row r="167" spans="4:5" x14ac:dyDescent="0.2">
      <c r="D167" s="121"/>
      <c r="E167" s="121"/>
    </row>
    <row r="168" spans="4:5" x14ac:dyDescent="0.2">
      <c r="D168" s="121"/>
      <c r="E168" s="121"/>
    </row>
    <row r="169" spans="4:5" x14ac:dyDescent="0.2">
      <c r="D169" s="121"/>
      <c r="E169" s="121"/>
    </row>
    <row r="170" spans="4:5" x14ac:dyDescent="0.2">
      <c r="D170" s="121"/>
      <c r="E170" s="121"/>
    </row>
    <row r="171" spans="4:5" x14ac:dyDescent="0.2">
      <c r="D171" s="121"/>
      <c r="E171" s="121"/>
    </row>
    <row r="172" spans="4:5" x14ac:dyDescent="0.2">
      <c r="D172" s="121"/>
      <c r="E172" s="121"/>
    </row>
    <row r="173" spans="4:5" x14ac:dyDescent="0.2">
      <c r="D173" s="121"/>
      <c r="E173" s="121"/>
    </row>
    <row r="174" spans="4:5" x14ac:dyDescent="0.2">
      <c r="D174" s="121"/>
      <c r="E174" s="121"/>
    </row>
    <row r="175" spans="4:5" x14ac:dyDescent="0.2">
      <c r="D175" s="121"/>
      <c r="E175" s="121"/>
    </row>
    <row r="176" spans="4:5" x14ac:dyDescent="0.2">
      <c r="D176" s="121"/>
      <c r="E176" s="121"/>
    </row>
    <row r="177" spans="4:5" x14ac:dyDescent="0.2">
      <c r="D177" s="121"/>
      <c r="E177" s="121"/>
    </row>
    <row r="178" spans="4:5" x14ac:dyDescent="0.2">
      <c r="D178" s="121"/>
      <c r="E178" s="121"/>
    </row>
    <row r="179" spans="4:5" x14ac:dyDescent="0.2">
      <c r="D179" s="121"/>
      <c r="E179" s="121"/>
    </row>
    <row r="180" spans="4:5" x14ac:dyDescent="0.2">
      <c r="D180" s="121"/>
      <c r="E180" s="121"/>
    </row>
    <row r="181" spans="4:5" x14ac:dyDescent="0.2">
      <c r="D181" s="121"/>
      <c r="E181" s="121"/>
    </row>
    <row r="182" spans="4:5" x14ac:dyDescent="0.2">
      <c r="D182" s="121"/>
      <c r="E182" s="121"/>
    </row>
    <row r="183" spans="4:5" x14ac:dyDescent="0.2">
      <c r="D183" s="121"/>
      <c r="E183" s="121"/>
    </row>
    <row r="184" spans="4:5" x14ac:dyDescent="0.2">
      <c r="D184" s="121"/>
      <c r="E184" s="121"/>
    </row>
    <row r="185" spans="4:5" x14ac:dyDescent="0.2">
      <c r="D185" s="121"/>
      <c r="E185" s="121"/>
    </row>
    <row r="186" spans="4:5" x14ac:dyDescent="0.2">
      <c r="D186" s="121"/>
      <c r="E186" s="121"/>
    </row>
    <row r="187" spans="4:5" x14ac:dyDescent="0.2">
      <c r="D187" s="121"/>
      <c r="E187" s="121"/>
    </row>
    <row r="188" spans="4:5" x14ac:dyDescent="0.2">
      <c r="D188" s="121"/>
      <c r="E188" s="121"/>
    </row>
    <row r="189" spans="4:5" x14ac:dyDescent="0.2">
      <c r="D189" s="121"/>
      <c r="E189" s="121"/>
    </row>
    <row r="190" spans="4:5" x14ac:dyDescent="0.2">
      <c r="D190" s="121"/>
      <c r="E190" s="121"/>
    </row>
    <row r="191" spans="4:5" x14ac:dyDescent="0.2">
      <c r="D191" s="121"/>
      <c r="E191" s="121"/>
    </row>
    <row r="192" spans="4:5" x14ac:dyDescent="0.2">
      <c r="D192" s="121"/>
      <c r="E192" s="121"/>
    </row>
    <row r="193" spans="4:5" x14ac:dyDescent="0.2">
      <c r="D193" s="121"/>
      <c r="E193" s="121"/>
    </row>
    <row r="194" spans="4:5" x14ac:dyDescent="0.2">
      <c r="D194" s="121"/>
      <c r="E194" s="121"/>
    </row>
  </sheetData>
  <mergeCells count="5">
    <mergeCell ref="F3:G3"/>
    <mergeCell ref="F4:G4"/>
    <mergeCell ref="F5:G5"/>
    <mergeCell ref="F2:G2"/>
    <mergeCell ref="A1:M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'Source-Protected'!$B$49:$B$52</xm:f>
          </x14:formula1>
          <xm:sqref>B8:B59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33"/>
  <sheetViews>
    <sheetView zoomScale="80" zoomScaleNormal="80" workbookViewId="0">
      <pane ySplit="4" topLeftCell="A5" activePane="bottomLeft" state="frozen"/>
      <selection pane="bottomLeft" activeCell="F12" sqref="F12"/>
    </sheetView>
  </sheetViews>
  <sheetFormatPr defaultColWidth="9.140625" defaultRowHeight="18.75" x14ac:dyDescent="0.3"/>
  <cols>
    <col min="1" max="2" width="7.7109375" style="19" customWidth="1"/>
    <col min="3" max="3" width="31.5703125" style="19" customWidth="1"/>
    <col min="4" max="4" width="15.7109375" style="19" customWidth="1"/>
    <col min="5" max="5" width="26.28515625" style="19" bestFit="1" customWidth="1"/>
    <col min="6" max="6" width="15.140625" style="19" customWidth="1"/>
    <col min="7" max="7" width="11.140625" style="19" bestFit="1" customWidth="1"/>
    <col min="8" max="8" width="13.7109375" style="19" customWidth="1"/>
    <col min="9" max="9" width="14.28515625" style="19" customWidth="1"/>
    <col min="10" max="10" width="16.28515625" style="19" customWidth="1"/>
    <col min="11" max="11" width="16.5703125" style="19" customWidth="1"/>
    <col min="12" max="12" width="16" style="19" customWidth="1"/>
    <col min="13" max="13" width="16.5703125" style="23" customWidth="1"/>
    <col min="14" max="16384" width="9.140625" style="19"/>
  </cols>
  <sheetData>
    <row r="1" spans="1:13" x14ac:dyDescent="0.3">
      <c r="E1" s="13" t="s">
        <v>146</v>
      </c>
      <c r="F1" s="12" t="s">
        <v>147</v>
      </c>
    </row>
    <row r="2" spans="1:13" ht="20.25" customHeight="1" x14ac:dyDescent="0.3">
      <c r="A2" s="229" t="s">
        <v>115</v>
      </c>
      <c r="B2" s="19" t="s">
        <v>116</v>
      </c>
      <c r="C2" s="106">
        <f>Budget!C1</f>
        <v>0</v>
      </c>
      <c r="H2" s="213" t="str">
        <f>Budget!H1</f>
        <v>GMU#/Sponsor</v>
      </c>
      <c r="I2" s="213"/>
      <c r="J2" s="213"/>
      <c r="K2" s="213"/>
      <c r="L2" s="213"/>
      <c r="M2" s="213"/>
    </row>
    <row r="3" spans="1:13" ht="23.25" x14ac:dyDescent="0.35">
      <c r="A3" s="229"/>
      <c r="B3" s="67" t="s">
        <v>117</v>
      </c>
      <c r="C3" s="107">
        <f>Budget!C2</f>
        <v>0</v>
      </c>
      <c r="D3" s="67"/>
      <c r="E3" s="67"/>
      <c r="F3" s="108"/>
      <c r="G3" s="67"/>
      <c r="H3" s="192" t="str">
        <f>Budget!H2</f>
        <v>DRAFT ONLY DO NOT SUBMIT</v>
      </c>
      <c r="I3" s="192"/>
      <c r="J3" s="192"/>
      <c r="K3" s="192"/>
      <c r="L3" s="192"/>
      <c r="M3" s="192"/>
    </row>
    <row r="4" spans="1:13" ht="19.5" thickBot="1" x14ac:dyDescent="0.35">
      <c r="A4" s="214" t="str">
        <f>Budget!A3</f>
        <v>Does sponsor disallow salary escalation?</v>
      </c>
      <c r="B4" s="214"/>
      <c r="C4" s="214"/>
      <c r="D4" s="17" t="str">
        <f>Budget!D3</f>
        <v>NO</v>
      </c>
      <c r="E4" s="18">
        <f>IF(D4="Yes",1,IF(D4="No",1.03,1))</f>
        <v>1.03</v>
      </c>
      <c r="G4" s="20"/>
      <c r="H4" s="21" t="s">
        <v>0</v>
      </c>
      <c r="I4" s="22" t="s">
        <v>26</v>
      </c>
      <c r="J4" s="22" t="s">
        <v>27</v>
      </c>
      <c r="K4" s="22" t="s">
        <v>28</v>
      </c>
      <c r="L4" s="22" t="s">
        <v>29</v>
      </c>
      <c r="M4" s="22" t="s">
        <v>1</v>
      </c>
    </row>
    <row r="5" spans="1:13" x14ac:dyDescent="0.3">
      <c r="A5" s="205" t="s">
        <v>2</v>
      </c>
      <c r="B5" s="205"/>
      <c r="C5" s="205"/>
      <c r="D5" s="23"/>
      <c r="E5" s="24"/>
      <c r="F5" s="23"/>
      <c r="G5" s="23"/>
      <c r="H5" s="25"/>
      <c r="I5" s="26"/>
      <c r="J5" s="26"/>
      <c r="K5" s="26"/>
      <c r="L5" s="26"/>
      <c r="M5" s="26"/>
    </row>
    <row r="6" spans="1:13" x14ac:dyDescent="0.3">
      <c r="A6" s="49" t="s">
        <v>159</v>
      </c>
      <c r="B6" s="49"/>
      <c r="C6" s="49"/>
      <c r="D6" s="27"/>
      <c r="E6" s="28"/>
      <c r="F6" s="28" t="s">
        <v>32</v>
      </c>
      <c r="G6" s="28" t="s">
        <v>33</v>
      </c>
      <c r="H6" s="25"/>
      <c r="I6" s="26"/>
      <c r="J6" s="26"/>
      <c r="K6" s="26"/>
      <c r="L6" s="26"/>
      <c r="M6" s="26"/>
    </row>
    <row r="7" spans="1:13" x14ac:dyDescent="0.3">
      <c r="A7" s="204"/>
      <c r="B7" s="204"/>
      <c r="C7" s="204"/>
      <c r="D7" s="27"/>
      <c r="E7" s="105" t="s">
        <v>157</v>
      </c>
      <c r="F7" s="30">
        <v>0</v>
      </c>
      <c r="G7" s="31">
        <v>0</v>
      </c>
      <c r="H7" s="32">
        <f>IF(E7="Admin Faculty",F7*G7,IF(E7="Classified",F7*G7,IF(E7="Academic",F7*G7,IF(E7="Calendar",F7*G7,IF(E7="Summer",F7/3*G7,IF(E7="Post-Doc",F7*G7,IF(E7="",0,0)))))))</f>
        <v>0</v>
      </c>
      <c r="I7" s="33">
        <f>IF(E7="Admin Faculty",F7*G7,IF(E7="Classified",F7*G7,IF(E7="Academic",F7*G7,IF(E7="Calendar",F7*G7,IF(E7="Summer",F7/3*G7,IF(E7="Post-Doc",F7*G7,IF(E7="",0,0)))))))*$E$4</f>
        <v>0</v>
      </c>
      <c r="J7" s="33">
        <f>IF(E7="Admin Faculty",F7*G7,IF(E7="Classified",F7*G7,IF(E7="Academic",F7*G7,IF(E7="Calendar",F7*G7,IF(E7="Summer",F7/3*G7,IF(E7="Post-Doc",F7*G7,IF(E7="",0,0)))))))*$E$4*$E$4</f>
        <v>0</v>
      </c>
      <c r="K7" s="33">
        <f>IF(E7="Admin Faculty",F7*G7,IF(E7="Classified",F7*G7,IF(E7="Academic",F7*G7,IF(E7="Calendar",F7*G7,IF(E7="Summer",F7/3*G7,IF(E7="Post-Doc",F7*G7,IF(E7="",0,0)))))))*$E$4*$E$4*$E$4</f>
        <v>0</v>
      </c>
      <c r="L7" s="33">
        <f>IF(E7="Admin Faculty",F7*G7,IF(E7="Classified",F7*G7,IF(E7="Academic",F7*G7,IF(E7="Calendar",F7*G7,IF(E7="Summer",F7/3*G7,IF(E7="Post-Doc",F7*G7,IF(E7="",0,0)))))))*$E$4*$E$4*$E$4*$E$4</f>
        <v>0</v>
      </c>
      <c r="M7" s="34">
        <f t="shared" ref="M7:M30" si="0">SUM(H7:L7)</f>
        <v>0</v>
      </c>
    </row>
    <row r="8" spans="1:13" x14ac:dyDescent="0.3">
      <c r="A8" s="204"/>
      <c r="B8" s="204"/>
      <c r="C8" s="204"/>
      <c r="D8" s="27"/>
      <c r="E8" s="105" t="s">
        <v>157</v>
      </c>
      <c r="F8" s="30">
        <v>0</v>
      </c>
      <c r="G8" s="31">
        <v>0</v>
      </c>
      <c r="H8" s="32">
        <f t="shared" ref="H8:H30" si="1">IF(E8="Admin Faculty",F8*G8,IF(E8="Classified",F8*G8,IF(E8="Academic",F8*G8,IF(E8="Calendar",F8*G8,IF(E8="Summer",F8/3*G8,IF(E8="Post-Doc",F8*G8,IF(E8="",0,0)))))))</f>
        <v>0</v>
      </c>
      <c r="I8" s="33">
        <f t="shared" ref="I8:I30" si="2">IF(E8="Admin Faculty",F8*G8,IF(E8="Classified",F8*G8,IF(E8="Academic",F8*G8,IF(E8="Calendar",F8*G8,IF(E8="Summer",F8/3*G8,IF(E8="Post-Doc",F8*G8,IF(E8="",0,0)))))))*$E$4</f>
        <v>0</v>
      </c>
      <c r="J8" s="33">
        <f t="shared" ref="J8:J30" si="3">IF(E8="Admin Faculty",F8*G8,IF(E8="Classified",F8*G8,IF(E8="Academic",F8*G8,IF(E8="Calendar",F8*G8,IF(E8="Summer",F8/3*G8,IF(E8="Post-Doc",F8*G8,IF(E8="",0,0)))))))*$E$4*$E$4</f>
        <v>0</v>
      </c>
      <c r="K8" s="33">
        <f t="shared" ref="K8:K30" si="4">IF(E8="Admin Faculty",F8*G8,IF(E8="Classified",F8*G8,IF(E8="Academic",F8*G8,IF(E8="Calendar",F8*G8,IF(E8="Summer",F8/3*G8,IF(E8="Post-Doc",F8*G8,IF(E8="",0,0)))))))*$E$4*$E$4*$E$4</f>
        <v>0</v>
      </c>
      <c r="L8" s="33">
        <f t="shared" ref="L8:L30" si="5">IF(E8="Admin Faculty",F8*G8,IF(E8="Classified",F8*G8,IF(E8="Academic",F8*G8,IF(E8="Calendar",F8*G8,IF(E8="Summer",F8/3*G8,IF(E8="Post-Doc",F8*G8,IF(E8="",0,0)))))))*$E$4*$E$4*$E$4*$E$4</f>
        <v>0</v>
      </c>
      <c r="M8" s="34">
        <f t="shared" si="0"/>
        <v>0</v>
      </c>
    </row>
    <row r="9" spans="1:13" x14ac:dyDescent="0.3">
      <c r="A9" s="204"/>
      <c r="B9" s="204"/>
      <c r="C9" s="204"/>
      <c r="D9" s="27"/>
      <c r="E9" s="105" t="s">
        <v>157</v>
      </c>
      <c r="F9" s="30">
        <v>0</v>
      </c>
      <c r="G9" s="31">
        <v>0</v>
      </c>
      <c r="H9" s="32">
        <f t="shared" si="1"/>
        <v>0</v>
      </c>
      <c r="I9" s="33">
        <f t="shared" si="2"/>
        <v>0</v>
      </c>
      <c r="J9" s="33">
        <f t="shared" si="3"/>
        <v>0</v>
      </c>
      <c r="K9" s="33">
        <f t="shared" si="4"/>
        <v>0</v>
      </c>
      <c r="L9" s="33">
        <f t="shared" si="5"/>
        <v>0</v>
      </c>
      <c r="M9" s="34">
        <f t="shared" si="0"/>
        <v>0</v>
      </c>
    </row>
    <row r="10" spans="1:13" x14ac:dyDescent="0.3">
      <c r="A10" s="204"/>
      <c r="B10" s="204"/>
      <c r="C10" s="204"/>
      <c r="D10" s="27"/>
      <c r="E10" s="105" t="s">
        <v>157</v>
      </c>
      <c r="F10" s="30">
        <v>0</v>
      </c>
      <c r="G10" s="31">
        <v>0</v>
      </c>
      <c r="H10" s="32">
        <f t="shared" si="1"/>
        <v>0</v>
      </c>
      <c r="I10" s="33">
        <f t="shared" si="2"/>
        <v>0</v>
      </c>
      <c r="J10" s="33">
        <f t="shared" si="3"/>
        <v>0</v>
      </c>
      <c r="K10" s="33">
        <f t="shared" si="4"/>
        <v>0</v>
      </c>
      <c r="L10" s="33">
        <f t="shared" si="5"/>
        <v>0</v>
      </c>
      <c r="M10" s="34">
        <f t="shared" si="0"/>
        <v>0</v>
      </c>
    </row>
    <row r="11" spans="1:13" x14ac:dyDescent="0.3">
      <c r="A11" s="204"/>
      <c r="B11" s="204"/>
      <c r="C11" s="204"/>
      <c r="D11" s="27"/>
      <c r="E11" s="105" t="s">
        <v>157</v>
      </c>
      <c r="F11" s="30">
        <v>0</v>
      </c>
      <c r="G11" s="31">
        <v>0</v>
      </c>
      <c r="H11" s="32">
        <f t="shared" si="1"/>
        <v>0</v>
      </c>
      <c r="I11" s="33">
        <f t="shared" si="2"/>
        <v>0</v>
      </c>
      <c r="J11" s="33">
        <f t="shared" si="3"/>
        <v>0</v>
      </c>
      <c r="K11" s="33">
        <f t="shared" si="4"/>
        <v>0</v>
      </c>
      <c r="L11" s="33">
        <f t="shared" si="5"/>
        <v>0</v>
      </c>
      <c r="M11" s="34">
        <f t="shared" si="0"/>
        <v>0</v>
      </c>
    </row>
    <row r="12" spans="1:13" x14ac:dyDescent="0.3">
      <c r="A12" s="209"/>
      <c r="B12" s="209"/>
      <c r="C12" s="209"/>
      <c r="D12" s="27"/>
      <c r="E12" s="105" t="s">
        <v>157</v>
      </c>
      <c r="F12" s="30">
        <v>0</v>
      </c>
      <c r="G12" s="31">
        <v>0</v>
      </c>
      <c r="H12" s="32">
        <f t="shared" si="1"/>
        <v>0</v>
      </c>
      <c r="I12" s="33">
        <f t="shared" si="2"/>
        <v>0</v>
      </c>
      <c r="J12" s="33">
        <f t="shared" si="3"/>
        <v>0</v>
      </c>
      <c r="K12" s="33">
        <f t="shared" si="4"/>
        <v>0</v>
      </c>
      <c r="L12" s="33">
        <f t="shared" si="5"/>
        <v>0</v>
      </c>
      <c r="M12" s="34">
        <f t="shared" si="0"/>
        <v>0</v>
      </c>
    </row>
    <row r="13" spans="1:13" x14ac:dyDescent="0.3">
      <c r="A13" s="209"/>
      <c r="B13" s="209"/>
      <c r="C13" s="209"/>
      <c r="D13" s="27"/>
      <c r="E13" s="105" t="s">
        <v>157</v>
      </c>
      <c r="F13" s="30">
        <v>0</v>
      </c>
      <c r="G13" s="31">
        <v>0</v>
      </c>
      <c r="H13" s="32">
        <f t="shared" si="1"/>
        <v>0</v>
      </c>
      <c r="I13" s="33">
        <f t="shared" si="2"/>
        <v>0</v>
      </c>
      <c r="J13" s="33">
        <f t="shared" si="3"/>
        <v>0</v>
      </c>
      <c r="K13" s="33">
        <f t="shared" si="4"/>
        <v>0</v>
      </c>
      <c r="L13" s="33">
        <f t="shared" si="5"/>
        <v>0</v>
      </c>
      <c r="M13" s="34">
        <f t="shared" si="0"/>
        <v>0</v>
      </c>
    </row>
    <row r="14" spans="1:13" hidden="1" x14ac:dyDescent="0.3">
      <c r="A14" s="209"/>
      <c r="B14" s="209"/>
      <c r="C14" s="209"/>
      <c r="D14" s="27"/>
      <c r="E14" s="105" t="s">
        <v>157</v>
      </c>
      <c r="F14" s="30">
        <v>0</v>
      </c>
      <c r="G14" s="31">
        <v>0</v>
      </c>
      <c r="H14" s="32">
        <f t="shared" si="1"/>
        <v>0</v>
      </c>
      <c r="I14" s="33">
        <f t="shared" si="2"/>
        <v>0</v>
      </c>
      <c r="J14" s="33">
        <f t="shared" si="3"/>
        <v>0</v>
      </c>
      <c r="K14" s="33">
        <f t="shared" si="4"/>
        <v>0</v>
      </c>
      <c r="L14" s="33">
        <f t="shared" si="5"/>
        <v>0</v>
      </c>
      <c r="M14" s="34">
        <f t="shared" si="0"/>
        <v>0</v>
      </c>
    </row>
    <row r="15" spans="1:13" hidden="1" x14ac:dyDescent="0.3">
      <c r="A15" s="209"/>
      <c r="B15" s="209"/>
      <c r="C15" s="209"/>
      <c r="D15" s="27"/>
      <c r="E15" s="105" t="s">
        <v>157</v>
      </c>
      <c r="F15" s="30">
        <v>0</v>
      </c>
      <c r="G15" s="31">
        <v>0</v>
      </c>
      <c r="H15" s="32">
        <f t="shared" si="1"/>
        <v>0</v>
      </c>
      <c r="I15" s="33">
        <f t="shared" si="2"/>
        <v>0</v>
      </c>
      <c r="J15" s="33">
        <f t="shared" si="3"/>
        <v>0</v>
      </c>
      <c r="K15" s="33">
        <f t="shared" si="4"/>
        <v>0</v>
      </c>
      <c r="L15" s="33">
        <f t="shared" si="5"/>
        <v>0</v>
      </c>
      <c r="M15" s="34">
        <f t="shared" si="0"/>
        <v>0</v>
      </c>
    </row>
    <row r="16" spans="1:13" hidden="1" x14ac:dyDescent="0.3">
      <c r="A16" s="209"/>
      <c r="B16" s="209"/>
      <c r="C16" s="209"/>
      <c r="D16" s="27"/>
      <c r="E16" s="105" t="s">
        <v>157</v>
      </c>
      <c r="F16" s="30">
        <v>0</v>
      </c>
      <c r="G16" s="31">
        <v>0</v>
      </c>
      <c r="H16" s="32">
        <f t="shared" si="1"/>
        <v>0</v>
      </c>
      <c r="I16" s="33">
        <f t="shared" si="2"/>
        <v>0</v>
      </c>
      <c r="J16" s="33">
        <f t="shared" si="3"/>
        <v>0</v>
      </c>
      <c r="K16" s="33">
        <f t="shared" si="4"/>
        <v>0</v>
      </c>
      <c r="L16" s="33">
        <f t="shared" si="5"/>
        <v>0</v>
      </c>
      <c r="M16" s="34">
        <f t="shared" si="0"/>
        <v>0</v>
      </c>
    </row>
    <row r="17" spans="1:13" hidden="1" x14ac:dyDescent="0.3">
      <c r="A17" s="209"/>
      <c r="B17" s="209"/>
      <c r="C17" s="209"/>
      <c r="D17" s="27"/>
      <c r="E17" s="105" t="s">
        <v>157</v>
      </c>
      <c r="F17" s="30">
        <v>0</v>
      </c>
      <c r="G17" s="31">
        <v>0</v>
      </c>
      <c r="H17" s="32">
        <f t="shared" si="1"/>
        <v>0</v>
      </c>
      <c r="I17" s="33">
        <f t="shared" si="2"/>
        <v>0</v>
      </c>
      <c r="J17" s="33">
        <f t="shared" si="3"/>
        <v>0</v>
      </c>
      <c r="K17" s="33">
        <f t="shared" si="4"/>
        <v>0</v>
      </c>
      <c r="L17" s="33">
        <f t="shared" si="5"/>
        <v>0</v>
      </c>
      <c r="M17" s="34">
        <f t="shared" si="0"/>
        <v>0</v>
      </c>
    </row>
    <row r="18" spans="1:13" hidden="1" x14ac:dyDescent="0.3">
      <c r="A18" s="209"/>
      <c r="B18" s="209"/>
      <c r="C18" s="209"/>
      <c r="D18" s="27"/>
      <c r="E18" s="105" t="s">
        <v>157</v>
      </c>
      <c r="F18" s="30">
        <v>0</v>
      </c>
      <c r="G18" s="31">
        <v>0</v>
      </c>
      <c r="H18" s="32">
        <f t="shared" si="1"/>
        <v>0</v>
      </c>
      <c r="I18" s="33">
        <f t="shared" si="2"/>
        <v>0</v>
      </c>
      <c r="J18" s="33">
        <f t="shared" si="3"/>
        <v>0</v>
      </c>
      <c r="K18" s="33">
        <f t="shared" si="4"/>
        <v>0</v>
      </c>
      <c r="L18" s="33">
        <f t="shared" si="5"/>
        <v>0</v>
      </c>
      <c r="M18" s="34">
        <f t="shared" si="0"/>
        <v>0</v>
      </c>
    </row>
    <row r="19" spans="1:13" hidden="1" x14ac:dyDescent="0.3">
      <c r="A19" s="209"/>
      <c r="B19" s="209"/>
      <c r="C19" s="209"/>
      <c r="D19" s="27"/>
      <c r="E19" s="105" t="s">
        <v>157</v>
      </c>
      <c r="F19" s="30">
        <v>0</v>
      </c>
      <c r="G19" s="31">
        <v>0</v>
      </c>
      <c r="H19" s="32">
        <f t="shared" si="1"/>
        <v>0</v>
      </c>
      <c r="I19" s="33">
        <f t="shared" si="2"/>
        <v>0</v>
      </c>
      <c r="J19" s="33">
        <f t="shared" si="3"/>
        <v>0</v>
      </c>
      <c r="K19" s="33">
        <f t="shared" si="4"/>
        <v>0</v>
      </c>
      <c r="L19" s="33">
        <f t="shared" si="5"/>
        <v>0</v>
      </c>
      <c r="M19" s="34">
        <f t="shared" si="0"/>
        <v>0</v>
      </c>
    </row>
    <row r="20" spans="1:13" hidden="1" x14ac:dyDescent="0.3">
      <c r="A20" s="209"/>
      <c r="B20" s="209"/>
      <c r="C20" s="209"/>
      <c r="D20" s="27"/>
      <c r="E20" s="105" t="s">
        <v>157</v>
      </c>
      <c r="F20" s="30">
        <v>0</v>
      </c>
      <c r="G20" s="31">
        <v>0</v>
      </c>
      <c r="H20" s="32">
        <f t="shared" si="1"/>
        <v>0</v>
      </c>
      <c r="I20" s="33">
        <f t="shared" si="2"/>
        <v>0</v>
      </c>
      <c r="J20" s="33">
        <f t="shared" si="3"/>
        <v>0</v>
      </c>
      <c r="K20" s="33">
        <f t="shared" si="4"/>
        <v>0</v>
      </c>
      <c r="L20" s="33">
        <f t="shared" si="5"/>
        <v>0</v>
      </c>
      <c r="M20" s="34">
        <f t="shared" si="0"/>
        <v>0</v>
      </c>
    </row>
    <row r="21" spans="1:13" hidden="1" x14ac:dyDescent="0.3">
      <c r="A21" s="209"/>
      <c r="B21" s="209"/>
      <c r="C21" s="209"/>
      <c r="D21" s="27"/>
      <c r="E21" s="105" t="s">
        <v>157</v>
      </c>
      <c r="F21" s="30">
        <v>0</v>
      </c>
      <c r="G21" s="31">
        <v>0</v>
      </c>
      <c r="H21" s="32">
        <f t="shared" si="1"/>
        <v>0</v>
      </c>
      <c r="I21" s="33">
        <f t="shared" si="2"/>
        <v>0</v>
      </c>
      <c r="J21" s="33">
        <f t="shared" si="3"/>
        <v>0</v>
      </c>
      <c r="K21" s="33">
        <f t="shared" si="4"/>
        <v>0</v>
      </c>
      <c r="L21" s="33">
        <f t="shared" si="5"/>
        <v>0</v>
      </c>
      <c r="M21" s="34">
        <f t="shared" si="0"/>
        <v>0</v>
      </c>
    </row>
    <row r="22" spans="1:13" hidden="1" x14ac:dyDescent="0.3">
      <c r="A22" s="209"/>
      <c r="B22" s="209"/>
      <c r="C22" s="209"/>
      <c r="D22" s="27"/>
      <c r="E22" s="105" t="s">
        <v>157</v>
      </c>
      <c r="F22" s="30">
        <v>0</v>
      </c>
      <c r="G22" s="31">
        <v>0</v>
      </c>
      <c r="H22" s="32">
        <f t="shared" si="1"/>
        <v>0</v>
      </c>
      <c r="I22" s="33">
        <f t="shared" si="2"/>
        <v>0</v>
      </c>
      <c r="J22" s="33">
        <f t="shared" si="3"/>
        <v>0</v>
      </c>
      <c r="K22" s="33">
        <f t="shared" si="4"/>
        <v>0</v>
      </c>
      <c r="L22" s="33">
        <f t="shared" si="5"/>
        <v>0</v>
      </c>
      <c r="M22" s="34">
        <f t="shared" si="0"/>
        <v>0</v>
      </c>
    </row>
    <row r="23" spans="1:13" hidden="1" x14ac:dyDescent="0.3">
      <c r="A23" s="209"/>
      <c r="B23" s="209"/>
      <c r="C23" s="209"/>
      <c r="D23" s="27"/>
      <c r="E23" s="105" t="s">
        <v>157</v>
      </c>
      <c r="F23" s="30">
        <v>0</v>
      </c>
      <c r="G23" s="31">
        <v>0</v>
      </c>
      <c r="H23" s="32">
        <f t="shared" si="1"/>
        <v>0</v>
      </c>
      <c r="I23" s="33">
        <f t="shared" si="2"/>
        <v>0</v>
      </c>
      <c r="J23" s="33">
        <f t="shared" si="3"/>
        <v>0</v>
      </c>
      <c r="K23" s="33">
        <f t="shared" si="4"/>
        <v>0</v>
      </c>
      <c r="L23" s="33">
        <f t="shared" si="5"/>
        <v>0</v>
      </c>
      <c r="M23" s="34">
        <f t="shared" si="0"/>
        <v>0</v>
      </c>
    </row>
    <row r="24" spans="1:13" hidden="1" x14ac:dyDescent="0.3">
      <c r="A24" s="209"/>
      <c r="B24" s="209"/>
      <c r="C24" s="209"/>
      <c r="D24" s="27"/>
      <c r="E24" s="105" t="s">
        <v>157</v>
      </c>
      <c r="F24" s="30">
        <v>0</v>
      </c>
      <c r="G24" s="31">
        <v>0</v>
      </c>
      <c r="H24" s="32">
        <f t="shared" si="1"/>
        <v>0</v>
      </c>
      <c r="I24" s="33">
        <f t="shared" si="2"/>
        <v>0</v>
      </c>
      <c r="J24" s="33">
        <f t="shared" si="3"/>
        <v>0</v>
      </c>
      <c r="K24" s="33">
        <f t="shared" si="4"/>
        <v>0</v>
      </c>
      <c r="L24" s="33">
        <f t="shared" si="5"/>
        <v>0</v>
      </c>
      <c r="M24" s="34">
        <f t="shared" si="0"/>
        <v>0</v>
      </c>
    </row>
    <row r="25" spans="1:13" hidden="1" x14ac:dyDescent="0.3">
      <c r="A25" s="209"/>
      <c r="B25" s="209"/>
      <c r="C25" s="209"/>
      <c r="D25" s="27"/>
      <c r="E25" s="105" t="s">
        <v>157</v>
      </c>
      <c r="F25" s="30">
        <v>0</v>
      </c>
      <c r="G25" s="31">
        <v>0</v>
      </c>
      <c r="H25" s="32">
        <f t="shared" si="1"/>
        <v>0</v>
      </c>
      <c r="I25" s="33">
        <f t="shared" si="2"/>
        <v>0</v>
      </c>
      <c r="J25" s="33">
        <f t="shared" si="3"/>
        <v>0</v>
      </c>
      <c r="K25" s="33">
        <f t="shared" si="4"/>
        <v>0</v>
      </c>
      <c r="L25" s="33">
        <f t="shared" si="5"/>
        <v>0</v>
      </c>
      <c r="M25" s="34">
        <f t="shared" si="0"/>
        <v>0</v>
      </c>
    </row>
    <row r="26" spans="1:13" hidden="1" x14ac:dyDescent="0.3">
      <c r="A26" s="209"/>
      <c r="B26" s="209"/>
      <c r="C26" s="209"/>
      <c r="D26" s="27"/>
      <c r="E26" s="105" t="s">
        <v>157</v>
      </c>
      <c r="F26" s="30">
        <v>0</v>
      </c>
      <c r="G26" s="31">
        <v>0</v>
      </c>
      <c r="H26" s="32">
        <f t="shared" si="1"/>
        <v>0</v>
      </c>
      <c r="I26" s="33">
        <f t="shared" si="2"/>
        <v>0</v>
      </c>
      <c r="J26" s="33">
        <f t="shared" si="3"/>
        <v>0</v>
      </c>
      <c r="K26" s="33">
        <f t="shared" si="4"/>
        <v>0</v>
      </c>
      <c r="L26" s="33">
        <f t="shared" si="5"/>
        <v>0</v>
      </c>
      <c r="M26" s="34">
        <f t="shared" si="0"/>
        <v>0</v>
      </c>
    </row>
    <row r="27" spans="1:13" hidden="1" x14ac:dyDescent="0.3">
      <c r="A27" s="209"/>
      <c r="B27" s="209"/>
      <c r="C27" s="209"/>
      <c r="D27" s="27"/>
      <c r="E27" s="105" t="s">
        <v>157</v>
      </c>
      <c r="F27" s="30">
        <v>0</v>
      </c>
      <c r="G27" s="31">
        <v>0</v>
      </c>
      <c r="H27" s="32">
        <f t="shared" si="1"/>
        <v>0</v>
      </c>
      <c r="I27" s="33">
        <f t="shared" si="2"/>
        <v>0</v>
      </c>
      <c r="J27" s="33">
        <f t="shared" si="3"/>
        <v>0</v>
      </c>
      <c r="K27" s="33">
        <f t="shared" si="4"/>
        <v>0</v>
      </c>
      <c r="L27" s="33">
        <f t="shared" si="5"/>
        <v>0</v>
      </c>
      <c r="M27" s="34">
        <f t="shared" si="0"/>
        <v>0</v>
      </c>
    </row>
    <row r="28" spans="1:13" hidden="1" x14ac:dyDescent="0.3">
      <c r="A28" s="209"/>
      <c r="B28" s="209"/>
      <c r="C28" s="209"/>
      <c r="D28" s="27"/>
      <c r="E28" s="105" t="s">
        <v>157</v>
      </c>
      <c r="F28" s="30">
        <v>0</v>
      </c>
      <c r="G28" s="31">
        <v>0</v>
      </c>
      <c r="H28" s="32">
        <f t="shared" si="1"/>
        <v>0</v>
      </c>
      <c r="I28" s="33">
        <f t="shared" si="2"/>
        <v>0</v>
      </c>
      <c r="J28" s="33">
        <f t="shared" si="3"/>
        <v>0</v>
      </c>
      <c r="K28" s="33">
        <f t="shared" si="4"/>
        <v>0</v>
      </c>
      <c r="L28" s="33">
        <f t="shared" si="5"/>
        <v>0</v>
      </c>
      <c r="M28" s="34">
        <f t="shared" si="0"/>
        <v>0</v>
      </c>
    </row>
    <row r="29" spans="1:13" hidden="1" x14ac:dyDescent="0.3">
      <c r="A29" s="209"/>
      <c r="B29" s="209"/>
      <c r="C29" s="209"/>
      <c r="D29" s="27"/>
      <c r="E29" s="105" t="s">
        <v>157</v>
      </c>
      <c r="F29" s="30">
        <v>0</v>
      </c>
      <c r="G29" s="31">
        <v>0</v>
      </c>
      <c r="H29" s="32">
        <f t="shared" si="1"/>
        <v>0</v>
      </c>
      <c r="I29" s="33">
        <f t="shared" si="2"/>
        <v>0</v>
      </c>
      <c r="J29" s="33">
        <f t="shared" si="3"/>
        <v>0</v>
      </c>
      <c r="K29" s="33">
        <f t="shared" si="4"/>
        <v>0</v>
      </c>
      <c r="L29" s="33">
        <f t="shared" si="5"/>
        <v>0</v>
      </c>
      <c r="M29" s="34">
        <f t="shared" si="0"/>
        <v>0</v>
      </c>
    </row>
    <row r="30" spans="1:13" hidden="1" x14ac:dyDescent="0.3">
      <c r="A30" s="209"/>
      <c r="B30" s="209"/>
      <c r="C30" s="209"/>
      <c r="D30" s="27"/>
      <c r="E30" s="105" t="s">
        <v>157</v>
      </c>
      <c r="F30" s="30">
        <v>0</v>
      </c>
      <c r="G30" s="31">
        <v>0</v>
      </c>
      <c r="H30" s="32">
        <f t="shared" si="1"/>
        <v>0</v>
      </c>
      <c r="I30" s="33">
        <f t="shared" si="2"/>
        <v>0</v>
      </c>
      <c r="J30" s="33">
        <f t="shared" si="3"/>
        <v>0</v>
      </c>
      <c r="K30" s="33">
        <f t="shared" si="4"/>
        <v>0</v>
      </c>
      <c r="L30" s="33">
        <f t="shared" si="5"/>
        <v>0</v>
      </c>
      <c r="M30" s="34">
        <f t="shared" si="0"/>
        <v>0</v>
      </c>
    </row>
    <row r="31" spans="1:13" ht="3.75" customHeight="1" x14ac:dyDescent="0.3">
      <c r="A31" s="105"/>
      <c r="B31" s="105"/>
      <c r="C31" s="105"/>
      <c r="D31" s="35"/>
      <c r="E31" s="35"/>
      <c r="F31" s="36"/>
      <c r="G31" s="37"/>
      <c r="H31" s="38"/>
      <c r="I31" s="39"/>
      <c r="J31" s="39"/>
      <c r="K31" s="39"/>
      <c r="L31" s="40"/>
      <c r="M31" s="38"/>
    </row>
    <row r="32" spans="1:13" x14ac:dyDescent="0.3">
      <c r="A32" s="211" t="s">
        <v>60</v>
      </c>
      <c r="B32" s="211"/>
      <c r="C32" s="211"/>
      <c r="D32" s="41"/>
      <c r="E32" s="42"/>
      <c r="F32" s="43"/>
      <c r="G32" s="44"/>
      <c r="H32" s="45"/>
      <c r="I32" s="46"/>
      <c r="J32" s="33"/>
      <c r="K32" s="33"/>
      <c r="L32" s="47"/>
      <c r="M32" s="48"/>
    </row>
    <row r="33" spans="1:13" x14ac:dyDescent="0.3">
      <c r="A33" s="210" t="s">
        <v>65</v>
      </c>
      <c r="B33" s="210"/>
      <c r="C33" s="210"/>
      <c r="D33" s="23"/>
      <c r="E33" s="23"/>
      <c r="F33" s="23"/>
      <c r="G33" s="23"/>
      <c r="H33" s="47">
        <v>0</v>
      </c>
      <c r="I33" s="33">
        <f>H33*$E$4</f>
        <v>0</v>
      </c>
      <c r="J33" s="33">
        <f>H33*$E$4*$E$4</f>
        <v>0</v>
      </c>
      <c r="K33" s="33">
        <f>H33*$E$4*$E$4*$E$4</f>
        <v>0</v>
      </c>
      <c r="L33" s="33">
        <f>H33*$E$4*$E$4*$E$4*$E$4</f>
        <v>0</v>
      </c>
      <c r="M33" s="34">
        <f>SUM(H33:L33)</f>
        <v>0</v>
      </c>
    </row>
    <row r="34" spans="1:13" x14ac:dyDescent="0.3">
      <c r="A34" s="191" t="s">
        <v>65</v>
      </c>
      <c r="B34" s="191"/>
      <c r="C34" s="191"/>
      <c r="D34" s="23"/>
      <c r="E34" s="23"/>
      <c r="F34" s="23"/>
      <c r="G34" s="23"/>
      <c r="H34" s="47">
        <v>0</v>
      </c>
      <c r="I34" s="33">
        <f>H34*$E$4</f>
        <v>0</v>
      </c>
      <c r="J34" s="33">
        <f>H34*$E$4*$E$4</f>
        <v>0</v>
      </c>
      <c r="K34" s="33">
        <f>H34*$E$4*$E$4*$E$4</f>
        <v>0</v>
      </c>
      <c r="L34" s="33">
        <f>H34*$E$4*$E$4*$E$4*$E$4</f>
        <v>0</v>
      </c>
      <c r="M34" s="34">
        <f>SUM(H34:L34)</f>
        <v>0</v>
      </c>
    </row>
    <row r="35" spans="1:13" x14ac:dyDescent="0.3">
      <c r="A35" s="191" t="s">
        <v>65</v>
      </c>
      <c r="B35" s="191"/>
      <c r="C35" s="191"/>
      <c r="D35" s="23"/>
      <c r="E35" s="23"/>
      <c r="F35" s="23"/>
      <c r="G35" s="23"/>
      <c r="H35" s="47">
        <v>0</v>
      </c>
      <c r="I35" s="33">
        <f>H35*$E$4</f>
        <v>0</v>
      </c>
      <c r="J35" s="33">
        <f>H35*$E$4*$E$4</f>
        <v>0</v>
      </c>
      <c r="K35" s="33">
        <f>H35*$E$4*$E$4*$E$4</f>
        <v>0</v>
      </c>
      <c r="L35" s="33">
        <f>H35*$E$4*$E$4*$E$4*$E$4</f>
        <v>0</v>
      </c>
      <c r="M35" s="34">
        <f>SUM(H35:L35)</f>
        <v>0</v>
      </c>
    </row>
    <row r="36" spans="1:13" x14ac:dyDescent="0.3">
      <c r="A36" s="191" t="s">
        <v>65</v>
      </c>
      <c r="B36" s="191"/>
      <c r="C36" s="191"/>
      <c r="D36" s="23"/>
      <c r="E36" s="23"/>
      <c r="F36" s="23"/>
      <c r="G36" s="23"/>
      <c r="H36" s="47">
        <v>0</v>
      </c>
      <c r="I36" s="33">
        <f>H36*$E$4</f>
        <v>0</v>
      </c>
      <c r="J36" s="33">
        <f>H36*$E$4*$E$4</f>
        <v>0</v>
      </c>
      <c r="K36" s="33">
        <f>H36*$E$4*$E$4*$E$4</f>
        <v>0</v>
      </c>
      <c r="L36" s="33">
        <f>H36*$E$4*$E$4*$E$4*$E$4</f>
        <v>0</v>
      </c>
      <c r="M36" s="34">
        <f>SUM(H36:L36)</f>
        <v>0</v>
      </c>
    </row>
    <row r="37" spans="1:13" ht="6.75" customHeight="1" x14ac:dyDescent="0.3">
      <c r="A37" s="49"/>
      <c r="B37" s="49"/>
      <c r="C37" s="49"/>
      <c r="D37" s="23"/>
      <c r="E37" s="23"/>
      <c r="F37" s="23"/>
      <c r="G37" s="23"/>
      <c r="H37" s="47"/>
      <c r="I37" s="46"/>
      <c r="J37" s="46"/>
      <c r="K37" s="46"/>
      <c r="L37" s="46"/>
      <c r="M37" s="34"/>
    </row>
    <row r="38" spans="1:13" x14ac:dyDescent="0.3">
      <c r="A38" s="211" t="s">
        <v>82</v>
      </c>
      <c r="B38" s="211"/>
      <c r="C38" s="211"/>
      <c r="D38" s="50"/>
      <c r="E38" s="50"/>
      <c r="F38" s="51"/>
      <c r="G38" s="50"/>
      <c r="H38" s="45"/>
      <c r="I38" s="46"/>
      <c r="J38" s="46"/>
      <c r="K38" s="46"/>
      <c r="L38" s="46"/>
      <c r="M38" s="34"/>
    </row>
    <row r="39" spans="1:13" x14ac:dyDescent="0.3">
      <c r="A39" s="210" t="s">
        <v>66</v>
      </c>
      <c r="B39" s="210"/>
      <c r="C39" s="210"/>
      <c r="D39" s="23"/>
      <c r="E39" s="23"/>
      <c r="F39" s="23"/>
      <c r="G39" s="23"/>
      <c r="H39" s="47">
        <v>0</v>
      </c>
      <c r="I39" s="33">
        <f>H39*$E$4</f>
        <v>0</v>
      </c>
      <c r="J39" s="33">
        <f>H39*$E$4*$E$4</f>
        <v>0</v>
      </c>
      <c r="K39" s="33">
        <f>H39*$E$4*$E$4*$E$4</f>
        <v>0</v>
      </c>
      <c r="L39" s="33">
        <f>H39*$E$4*$E$4*$E$4*$E$4</f>
        <v>0</v>
      </c>
      <c r="M39" s="34">
        <f>SUM(H39:L39)</f>
        <v>0</v>
      </c>
    </row>
    <row r="40" spans="1:13" x14ac:dyDescent="0.3">
      <c r="A40" s="204" t="s">
        <v>66</v>
      </c>
      <c r="B40" s="204"/>
      <c r="C40" s="204"/>
      <c r="D40" s="23"/>
      <c r="E40" s="23"/>
      <c r="F40" s="23"/>
      <c r="G40" s="23"/>
      <c r="H40" s="47">
        <v>0</v>
      </c>
      <c r="I40" s="33">
        <f>H40*$E$4</f>
        <v>0</v>
      </c>
      <c r="J40" s="33">
        <f>H40*$E$4*$E$4</f>
        <v>0</v>
      </c>
      <c r="K40" s="33">
        <f>H40*$E$4*$E$4*$E$4</f>
        <v>0</v>
      </c>
      <c r="L40" s="33">
        <f>H40*$E$4*$E$4*$E$4*$E$4</f>
        <v>0</v>
      </c>
      <c r="M40" s="34">
        <f>SUM(H40:L40)</f>
        <v>0</v>
      </c>
    </row>
    <row r="41" spans="1:13" x14ac:dyDescent="0.3">
      <c r="A41" s="204" t="s">
        <v>66</v>
      </c>
      <c r="B41" s="204"/>
      <c r="C41" s="204"/>
      <c r="D41" s="23"/>
      <c r="E41" s="23"/>
      <c r="F41" s="23"/>
      <c r="G41" s="23"/>
      <c r="H41" s="47">
        <v>0</v>
      </c>
      <c r="I41" s="33">
        <f>H41*$E$4</f>
        <v>0</v>
      </c>
      <c r="J41" s="33">
        <f>H41*$E$4*$E$4</f>
        <v>0</v>
      </c>
      <c r="K41" s="33">
        <f>H41*$E$4*$E$4*$E$4</f>
        <v>0</v>
      </c>
      <c r="L41" s="33">
        <f>H41*$E$4*$E$4*$E$4*$E$4</f>
        <v>0</v>
      </c>
      <c r="M41" s="34">
        <f>SUM(H41:L41)</f>
        <v>0</v>
      </c>
    </row>
    <row r="42" spans="1:13" ht="6.75" customHeight="1" x14ac:dyDescent="0.3">
      <c r="A42" s="204"/>
      <c r="B42" s="204"/>
      <c r="C42" s="204"/>
      <c r="D42" s="23"/>
      <c r="E42" s="23"/>
      <c r="F42" s="23"/>
      <c r="G42" s="23"/>
      <c r="H42" s="47"/>
      <c r="I42" s="46"/>
      <c r="J42" s="46"/>
      <c r="K42" s="46"/>
      <c r="L42" s="46"/>
      <c r="M42" s="34"/>
    </row>
    <row r="43" spans="1:13" s="109" customFormat="1" x14ac:dyDescent="0.3">
      <c r="A43" s="206" t="s">
        <v>4</v>
      </c>
      <c r="B43" s="209"/>
      <c r="C43" s="209"/>
      <c r="D43" s="52"/>
      <c r="E43" s="52"/>
      <c r="F43" s="52"/>
      <c r="G43" s="52"/>
      <c r="H43" s="53">
        <f t="shared" ref="H43:M43" si="6">SUM(H6:H42)</f>
        <v>0</v>
      </c>
      <c r="I43" s="53">
        <f t="shared" si="6"/>
        <v>0</v>
      </c>
      <c r="J43" s="53">
        <f t="shared" si="6"/>
        <v>0</v>
      </c>
      <c r="K43" s="53">
        <f t="shared" si="6"/>
        <v>0</v>
      </c>
      <c r="L43" s="53">
        <f t="shared" si="6"/>
        <v>0</v>
      </c>
      <c r="M43" s="54">
        <f t="shared" si="6"/>
        <v>0</v>
      </c>
    </row>
    <row r="44" spans="1:13" x14ac:dyDescent="0.3">
      <c r="A44" s="204"/>
      <c r="B44" s="204"/>
      <c r="C44" s="204"/>
      <c r="D44" s="23"/>
      <c r="E44" s="23"/>
      <c r="F44" s="23"/>
      <c r="G44" s="23"/>
      <c r="H44" s="47"/>
      <c r="I44" s="46"/>
      <c r="J44" s="46"/>
      <c r="K44" s="46"/>
      <c r="L44" s="46"/>
      <c r="M44" s="34"/>
    </row>
    <row r="45" spans="1:13" x14ac:dyDescent="0.3">
      <c r="A45" s="205" t="s">
        <v>5</v>
      </c>
      <c r="B45" s="204"/>
      <c r="C45" s="204"/>
      <c r="D45" s="23"/>
      <c r="E45" s="23"/>
      <c r="F45" s="23"/>
      <c r="G45" s="23"/>
      <c r="H45" s="40"/>
      <c r="I45" s="46"/>
      <c r="J45" s="46"/>
      <c r="K45" s="46"/>
      <c r="L45" s="46"/>
      <c r="M45" s="34"/>
    </row>
    <row r="46" spans="1:13" x14ac:dyDescent="0.3">
      <c r="A46" s="49" t="s">
        <v>67</v>
      </c>
      <c r="B46" s="49"/>
      <c r="C46" s="49"/>
      <c r="D46" s="23"/>
      <c r="E46" s="23"/>
      <c r="F46" s="23"/>
      <c r="G46" s="55">
        <f>'Source-Protected'!B22</f>
        <v>0.33900000000000002</v>
      </c>
      <c r="H46" s="40">
        <f>ROUND(SUM(SUMIF($E$7:$E$31, "Academic", H7:H31), SUMIF($E$7:$E$31, "Calendar", H7:H31),SUMIF($E$7:$E$31, "Admin Faculty", H7:H31),SUMIF($E$7:$E$31, "Post-Doc", H7:H31))*'Source-Protected'!$B$22,0)</f>
        <v>0</v>
      </c>
      <c r="I46" s="40">
        <f>ROUND(SUM(SUMIF($E$7:$E$31, "Academic", I7:I31), SUMIF($E$7:$E$31, "Calendar", I7:I31),SUMIF($E$7:$E$31, "Admin Faculty", I7:I31),SUMIF($E$7:$E$31, "Post-Doc", I7:I31))*'Source-Protected'!$B$22,0)</f>
        <v>0</v>
      </c>
      <c r="J46" s="40">
        <f>ROUND(SUM(SUMIF($E$7:$E$31, "Academic", J7:J31), SUMIF($E$7:$E$31, "Calendar", J7:J31),SUMIF($E$7:$E$31, "Admin Faculty", J7:J31),SUMIF($E$7:$E$31, "Post-Doc", J7:J31))*'Source-Protected'!$B$22,0)</f>
        <v>0</v>
      </c>
      <c r="K46" s="40">
        <f>ROUND(SUM(SUMIF($E$7:$E$31, "Academic", K7:K31), SUMIF($E$7:$E$31, "Calendar", K7:K31),SUMIF($E$7:$E$31, "Admin Faculty", K7:K31),SUMIF($E$7:$E$31, "Post-Doc", K7:K31))*'Source-Protected'!$B$22,0)</f>
        <v>0</v>
      </c>
      <c r="L46" s="40">
        <f>ROUND(SUM(SUMIF($E$7:$E$31, "Academic", L7:L31), SUMIF($E$7:$E$31, "Calendar", L7:L31),SUMIF($E$7:$E$31, "Admin Faculty", L7:L31),SUMIF($E$7:$E$31, "Post-Doc", L7:L31))*'Source-Protected'!$B$22,0)</f>
        <v>0</v>
      </c>
      <c r="M46" s="34">
        <f>SUM(H46:L46)</f>
        <v>0</v>
      </c>
    </row>
    <row r="47" spans="1:13" x14ac:dyDescent="0.3">
      <c r="A47" s="49" t="s">
        <v>68</v>
      </c>
      <c r="B47" s="49"/>
      <c r="C47" s="49"/>
      <c r="D47" s="23"/>
      <c r="E47" s="23"/>
      <c r="F47" s="23"/>
      <c r="G47" s="55">
        <f>'Source-Protected'!B23</f>
        <v>7.2999999999999995E-2</v>
      </c>
      <c r="H47" s="40">
        <f>ROUND(SUM(SUMIF($E$7:$E$31, "Summer", H7:H31), SUMIF($A$39:$A$42, "Non-Student Wage", H39:H42))*'Source-Protected'!$B$23,0)</f>
        <v>0</v>
      </c>
      <c r="I47" s="40">
        <f>ROUND(SUM(SUMIF($E$7:$E$31, "Summer", I7:I31), SUMIF($A$39:$A$42, "Non-Student Wage", I39:I42))*'Source-Protected'!$B$23,0)</f>
        <v>0</v>
      </c>
      <c r="J47" s="40">
        <f>ROUND(SUM(SUMIF($E$7:$E$31, "Summer", J7:J31), SUMIF($A$39:$A$42, "Non-Student Wage", J39:J42))*'Source-Protected'!$B$23,0)</f>
        <v>0</v>
      </c>
      <c r="K47" s="40">
        <f>ROUND(SUM(SUMIF($E$7:$E$31, "Summer", K7:K31), SUMIF($A$39:$A$42, "Non-Student Wage", K39:K42))*'Source-Protected'!$B$23,0)</f>
        <v>0</v>
      </c>
      <c r="L47" s="40">
        <f>ROUND(SUM(SUMIF($E$7:$E$31, "Summer", L7:L31), SUMIF($A$39:$A$42, "Non-Student Wage", L39:L42))*'Source-Protected'!$B$23,0)</f>
        <v>0</v>
      </c>
      <c r="M47" s="34">
        <f t="shared" ref="M47:M49" si="7">SUM(H47:L47)</f>
        <v>0</v>
      </c>
    </row>
    <row r="48" spans="1:13" x14ac:dyDescent="0.3">
      <c r="A48" s="49" t="s">
        <v>69</v>
      </c>
      <c r="B48" s="49"/>
      <c r="C48" s="49"/>
      <c r="D48" s="23"/>
      <c r="E48" s="23"/>
      <c r="F48" s="23"/>
      <c r="G48" s="55">
        <f>'Source-Protected'!B24</f>
        <v>6.0999999999999999E-2</v>
      </c>
      <c r="H48" s="40">
        <f>ROUND(SUM(SUMIF($A$39:$A$42, "Student Wages", H39:H42))*'Source-Protected'!$B$24,0)</f>
        <v>0</v>
      </c>
      <c r="I48" s="40">
        <f>ROUND(SUM(SUMIF($A$39:$A$42, "Student Wages", I39:I42))*'Source-Protected'!$B$24,0)</f>
        <v>0</v>
      </c>
      <c r="J48" s="40">
        <f>ROUND(SUM(SUMIF($A$39:$A$42, "Student Wages", J39:J42))*'Source-Protected'!$B$24,0)</f>
        <v>0</v>
      </c>
      <c r="K48" s="40">
        <f>ROUND(SUM(SUMIF($A$39:$A$42, "Student Wages", K39:K42))*'Source-Protected'!$B$24,0)</f>
        <v>0</v>
      </c>
      <c r="L48" s="40">
        <f>ROUND(SUM(SUMIF($A$39:$A$42, "Student Wages", L39:L42))*'Source-Protected'!$B$24,0)</f>
        <v>0</v>
      </c>
      <c r="M48" s="34">
        <f t="shared" si="7"/>
        <v>0</v>
      </c>
    </row>
    <row r="49" spans="1:13" x14ac:dyDescent="0.3">
      <c r="A49" s="49" t="s">
        <v>70</v>
      </c>
      <c r="B49" s="49"/>
      <c r="C49" s="49"/>
      <c r="D49" s="23"/>
      <c r="E49" s="23"/>
      <c r="F49" s="23"/>
      <c r="G49" s="55">
        <f>'Source-Protected'!B25</f>
        <v>0.45600000000000002</v>
      </c>
      <c r="H49" s="40">
        <f>ROUND(SUM(SUMIF($E$7:$E$31, "Classified", H7:H31))*'Source-Protected'!$B$25,0)</f>
        <v>0</v>
      </c>
      <c r="I49" s="40">
        <f>ROUND(SUM(SUMIF($E$7:$E$31, "Classified", I7:I31))*'Source-Protected'!$B$25,0)</f>
        <v>0</v>
      </c>
      <c r="J49" s="40">
        <f>ROUND(SUM(SUMIF($E$7:$E$31, "Classified", J7:J31))*'Source-Protected'!$B$25,0)</f>
        <v>0</v>
      </c>
      <c r="K49" s="40">
        <f>ROUND(SUM(SUMIF($E$7:$E$31, "Classified", K7:K31))*'Source-Protected'!$B$25,0)</f>
        <v>0</v>
      </c>
      <c r="L49" s="40">
        <f>ROUND(SUM(SUMIF($E$7:$E$31, "Classified", L7:L31))*'Source-Protected'!$B$25,0)</f>
        <v>0</v>
      </c>
      <c r="M49" s="34">
        <f t="shared" si="7"/>
        <v>0</v>
      </c>
    </row>
    <row r="50" spans="1:13" ht="6.75" customHeight="1" x14ac:dyDescent="0.3">
      <c r="A50" s="209"/>
      <c r="B50" s="209"/>
      <c r="C50" s="209"/>
      <c r="D50" s="23"/>
      <c r="E50" s="23"/>
      <c r="F50" s="23"/>
      <c r="G50" s="23"/>
      <c r="H50" s="47"/>
      <c r="I50" s="33"/>
      <c r="J50" s="33"/>
      <c r="K50" s="33"/>
      <c r="L50" s="33"/>
      <c r="M50" s="34"/>
    </row>
    <row r="51" spans="1:13" s="109" customFormat="1" x14ac:dyDescent="0.3">
      <c r="A51" s="206" t="s">
        <v>6</v>
      </c>
      <c r="B51" s="206"/>
      <c r="C51" s="206"/>
      <c r="D51" s="52"/>
      <c r="E51" s="52"/>
      <c r="F51" s="52"/>
      <c r="G51" s="52"/>
      <c r="H51" s="53">
        <f>SUM(H46:H50)</f>
        <v>0</v>
      </c>
      <c r="I51" s="53">
        <f t="shared" ref="I51:L51" si="8">SUM(I46:I50)</f>
        <v>0</v>
      </c>
      <c r="J51" s="53">
        <f t="shared" si="8"/>
        <v>0</v>
      </c>
      <c r="K51" s="53">
        <f t="shared" si="8"/>
        <v>0</v>
      </c>
      <c r="L51" s="53">
        <f t="shared" si="8"/>
        <v>0</v>
      </c>
      <c r="M51" s="54">
        <f>SUM(M46:M50)</f>
        <v>0</v>
      </c>
    </row>
    <row r="52" spans="1:13" x14ac:dyDescent="0.3">
      <c r="A52" s="209"/>
      <c r="B52" s="209"/>
      <c r="C52" s="209"/>
      <c r="D52" s="23"/>
      <c r="E52" s="23"/>
      <c r="F52" s="23"/>
      <c r="G52" s="23"/>
      <c r="H52" s="47"/>
      <c r="I52" s="46"/>
      <c r="J52" s="46"/>
      <c r="K52" s="46"/>
      <c r="L52" s="46"/>
      <c r="M52" s="34"/>
    </row>
    <row r="53" spans="1:13" x14ac:dyDescent="0.3">
      <c r="A53" s="205" t="s">
        <v>30</v>
      </c>
      <c r="B53" s="205"/>
      <c r="C53" s="205"/>
      <c r="D53" s="23"/>
      <c r="E53" s="23"/>
      <c r="F53" s="23"/>
      <c r="G53" s="23"/>
      <c r="H53" s="47"/>
      <c r="I53" s="46"/>
      <c r="J53" s="46"/>
      <c r="K53" s="46"/>
      <c r="L53" s="46"/>
      <c r="M53" s="46"/>
    </row>
    <row r="54" spans="1:13" x14ac:dyDescent="0.3">
      <c r="A54" s="204" t="s">
        <v>76</v>
      </c>
      <c r="B54" s="204"/>
      <c r="C54" s="204"/>
      <c r="D54" s="23"/>
      <c r="E54" s="23"/>
      <c r="F54" s="23"/>
      <c r="G54" s="23"/>
      <c r="H54" s="47">
        <v>0</v>
      </c>
      <c r="I54" s="46">
        <v>0</v>
      </c>
      <c r="J54" s="46">
        <v>0</v>
      </c>
      <c r="K54" s="46">
        <v>0</v>
      </c>
      <c r="L54" s="46">
        <v>0</v>
      </c>
      <c r="M54" s="46">
        <f>SUM(H54:L54)</f>
        <v>0</v>
      </c>
    </row>
    <row r="55" spans="1:13" x14ac:dyDescent="0.3">
      <c r="A55" s="204" t="s">
        <v>77</v>
      </c>
      <c r="B55" s="204"/>
      <c r="C55" s="204"/>
      <c r="D55" s="23"/>
      <c r="E55" s="23"/>
      <c r="F55" s="23"/>
      <c r="G55" s="23"/>
      <c r="H55" s="47">
        <v>0</v>
      </c>
      <c r="I55" s="46">
        <v>0</v>
      </c>
      <c r="J55" s="46">
        <v>0</v>
      </c>
      <c r="K55" s="46">
        <v>0</v>
      </c>
      <c r="L55" s="46">
        <v>0</v>
      </c>
      <c r="M55" s="46">
        <f>SUM(H55:L55)</f>
        <v>0</v>
      </c>
    </row>
    <row r="56" spans="1:13" x14ac:dyDescent="0.3">
      <c r="A56" s="204" t="s">
        <v>78</v>
      </c>
      <c r="B56" s="204"/>
      <c r="C56" s="204"/>
      <c r="D56" s="23"/>
      <c r="E56" s="23"/>
      <c r="F56" s="23"/>
      <c r="G56" s="23"/>
      <c r="H56" s="47">
        <v>0</v>
      </c>
      <c r="I56" s="46">
        <v>0</v>
      </c>
      <c r="J56" s="46">
        <v>0</v>
      </c>
      <c r="K56" s="46">
        <v>0</v>
      </c>
      <c r="L56" s="46">
        <v>0</v>
      </c>
      <c r="M56" s="46">
        <f>SUM(H56:L56)</f>
        <v>0</v>
      </c>
    </row>
    <row r="57" spans="1:13" ht="6.75" customHeight="1" x14ac:dyDescent="0.3">
      <c r="A57" s="103"/>
      <c r="B57" s="103"/>
      <c r="C57" s="103"/>
      <c r="D57" s="23"/>
      <c r="E57" s="23"/>
      <c r="F57" s="23"/>
      <c r="G57" s="23"/>
      <c r="H57" s="47"/>
      <c r="I57" s="47"/>
      <c r="J57" s="47"/>
      <c r="K57" s="47"/>
      <c r="L57" s="32"/>
      <c r="M57" s="46"/>
    </row>
    <row r="58" spans="1:13" s="109" customFormat="1" x14ac:dyDescent="0.3">
      <c r="A58" s="206" t="s">
        <v>7</v>
      </c>
      <c r="B58" s="206"/>
      <c r="C58" s="206"/>
      <c r="D58" s="52"/>
      <c r="E58" s="52"/>
      <c r="F58" s="52"/>
      <c r="G58" s="52"/>
      <c r="H58" s="57">
        <f>SUM(H54:H57)</f>
        <v>0</v>
      </c>
      <c r="I58" s="57">
        <f t="shared" ref="I58:L58" si="9">SUM(I54:I57)</f>
        <v>0</v>
      </c>
      <c r="J58" s="57">
        <f t="shared" si="9"/>
        <v>0</v>
      </c>
      <c r="K58" s="57">
        <f t="shared" si="9"/>
        <v>0</v>
      </c>
      <c r="L58" s="57">
        <f t="shared" si="9"/>
        <v>0</v>
      </c>
      <c r="M58" s="58">
        <f>SUM(M54:M57)</f>
        <v>0</v>
      </c>
    </row>
    <row r="59" spans="1:13" x14ac:dyDescent="0.3">
      <c r="A59" s="204"/>
      <c r="B59" s="204"/>
      <c r="C59" s="204"/>
      <c r="D59" s="23"/>
      <c r="E59" s="23"/>
      <c r="F59" s="23"/>
      <c r="G59" s="23"/>
      <c r="H59" s="47"/>
      <c r="I59" s="46"/>
      <c r="J59" s="46"/>
      <c r="K59" s="46"/>
      <c r="L59" s="46"/>
      <c r="M59" s="46"/>
    </row>
    <row r="60" spans="1:13" x14ac:dyDescent="0.3">
      <c r="A60" s="205" t="s">
        <v>8</v>
      </c>
      <c r="B60" s="204"/>
      <c r="C60" s="204"/>
      <c r="D60" s="23"/>
      <c r="E60" s="23"/>
      <c r="F60" s="23"/>
      <c r="G60" s="23"/>
      <c r="H60" s="47"/>
      <c r="I60" s="46"/>
      <c r="J60" s="46"/>
      <c r="K60" s="46"/>
      <c r="L60" s="46"/>
      <c r="M60" s="46"/>
    </row>
    <row r="61" spans="1:13" x14ac:dyDescent="0.3">
      <c r="A61" s="204" t="s">
        <v>40</v>
      </c>
      <c r="B61" s="204"/>
      <c r="C61" s="204"/>
      <c r="D61" s="23"/>
      <c r="E61" s="23"/>
      <c r="F61" s="23"/>
      <c r="G61" s="23"/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34">
        <f>SUM(H61:L61)</f>
        <v>0</v>
      </c>
    </row>
    <row r="62" spans="1:13" x14ac:dyDescent="0.3">
      <c r="A62" s="204" t="s">
        <v>41</v>
      </c>
      <c r="B62" s="204"/>
      <c r="C62" s="204"/>
      <c r="D62" s="23"/>
      <c r="E62" s="23"/>
      <c r="F62" s="23"/>
      <c r="G62" s="23"/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34">
        <f>SUM(H62:L62)</f>
        <v>0</v>
      </c>
    </row>
    <row r="63" spans="1:13" ht="6.75" customHeight="1" x14ac:dyDescent="0.3">
      <c r="A63" s="204"/>
      <c r="B63" s="204"/>
      <c r="C63" s="204"/>
      <c r="D63" s="23"/>
      <c r="E63" s="23"/>
      <c r="F63" s="23"/>
      <c r="G63" s="23"/>
      <c r="H63" s="47"/>
      <c r="I63" s="46"/>
      <c r="J63" s="46"/>
      <c r="K63" s="46"/>
      <c r="L63" s="46"/>
      <c r="M63" s="34"/>
    </row>
    <row r="64" spans="1:13" s="109" customFormat="1" x14ac:dyDescent="0.3">
      <c r="A64" s="206" t="s">
        <v>9</v>
      </c>
      <c r="B64" s="206"/>
      <c r="C64" s="206"/>
      <c r="D64" s="52"/>
      <c r="E64" s="52"/>
      <c r="F64" s="52"/>
      <c r="G64" s="52"/>
      <c r="H64" s="57">
        <f t="shared" ref="H64:M64" si="10">SUM(H61:H63)</f>
        <v>0</v>
      </c>
      <c r="I64" s="57">
        <f t="shared" si="10"/>
        <v>0</v>
      </c>
      <c r="J64" s="57">
        <f t="shared" si="10"/>
        <v>0</v>
      </c>
      <c r="K64" s="57">
        <f t="shared" si="10"/>
        <v>0</v>
      </c>
      <c r="L64" s="57">
        <f t="shared" si="10"/>
        <v>0</v>
      </c>
      <c r="M64" s="54">
        <f t="shared" si="10"/>
        <v>0</v>
      </c>
    </row>
    <row r="65" spans="1:13" x14ac:dyDescent="0.3">
      <c r="A65" s="204"/>
      <c r="B65" s="204"/>
      <c r="C65" s="204"/>
      <c r="D65" s="23"/>
      <c r="E65" s="23"/>
      <c r="F65" s="23"/>
      <c r="G65" s="23"/>
      <c r="H65" s="47"/>
      <c r="I65" s="46"/>
      <c r="J65" s="46"/>
      <c r="K65" s="46"/>
      <c r="L65" s="46"/>
      <c r="M65" s="34"/>
    </row>
    <row r="66" spans="1:13" x14ac:dyDescent="0.3">
      <c r="A66" s="205" t="s">
        <v>10</v>
      </c>
      <c r="B66" s="204"/>
      <c r="C66" s="204"/>
      <c r="D66" s="23"/>
      <c r="E66" s="23"/>
      <c r="F66" s="23"/>
      <c r="G66" s="23"/>
      <c r="H66" s="47"/>
      <c r="I66" s="46"/>
      <c r="J66" s="46"/>
      <c r="K66" s="46"/>
      <c r="L66" s="46"/>
      <c r="M66" s="34"/>
    </row>
    <row r="67" spans="1:13" x14ac:dyDescent="0.3">
      <c r="A67" s="204" t="s">
        <v>11</v>
      </c>
      <c r="B67" s="204"/>
      <c r="C67" s="204"/>
      <c r="D67" s="23"/>
      <c r="E67" s="23"/>
      <c r="F67" s="23"/>
      <c r="G67" s="23"/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34">
        <f>SUM(H67:L67)</f>
        <v>0</v>
      </c>
    </row>
    <row r="68" spans="1:13" x14ac:dyDescent="0.3">
      <c r="A68" s="204" t="s">
        <v>42</v>
      </c>
      <c r="B68" s="204"/>
      <c r="C68" s="204"/>
      <c r="D68" s="23"/>
      <c r="E68" s="23"/>
      <c r="F68" s="23"/>
      <c r="G68" s="23"/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34">
        <f>SUM(H68:L68)</f>
        <v>0</v>
      </c>
    </row>
    <row r="69" spans="1:13" x14ac:dyDescent="0.3">
      <c r="A69" s="204" t="s">
        <v>12</v>
      </c>
      <c r="B69" s="204"/>
      <c r="C69" s="204"/>
      <c r="D69" s="23"/>
      <c r="E69" s="23"/>
      <c r="F69" s="23"/>
      <c r="G69" s="23"/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34">
        <f>SUM(H69:L69)</f>
        <v>0</v>
      </c>
    </row>
    <row r="70" spans="1:13" ht="6.75" customHeight="1" x14ac:dyDescent="0.3">
      <c r="A70" s="204"/>
      <c r="B70" s="204"/>
      <c r="C70" s="204"/>
      <c r="D70" s="23"/>
      <c r="E70" s="23"/>
      <c r="F70" s="23"/>
      <c r="G70" s="23"/>
      <c r="H70" s="47"/>
      <c r="I70" s="46"/>
      <c r="J70" s="46"/>
      <c r="K70" s="46"/>
      <c r="L70" s="46"/>
      <c r="M70" s="34"/>
    </row>
    <row r="71" spans="1:13" s="109" customFormat="1" x14ac:dyDescent="0.3">
      <c r="A71" s="206" t="s">
        <v>13</v>
      </c>
      <c r="B71" s="206"/>
      <c r="C71" s="206"/>
      <c r="D71" s="52"/>
      <c r="E71" s="52"/>
      <c r="F71" s="52"/>
      <c r="G71" s="52"/>
      <c r="H71" s="57">
        <f t="shared" ref="H71:M71" si="11">SUM(H67:H70)</f>
        <v>0</v>
      </c>
      <c r="I71" s="57">
        <f t="shared" si="11"/>
        <v>0</v>
      </c>
      <c r="J71" s="57">
        <f t="shared" si="11"/>
        <v>0</v>
      </c>
      <c r="K71" s="57">
        <f t="shared" si="11"/>
        <v>0</v>
      </c>
      <c r="L71" s="57">
        <f t="shared" si="11"/>
        <v>0</v>
      </c>
      <c r="M71" s="54">
        <f t="shared" si="11"/>
        <v>0</v>
      </c>
    </row>
    <row r="72" spans="1:13" s="109" customFormat="1" x14ac:dyDescent="0.3">
      <c r="A72" s="205"/>
      <c r="B72" s="204"/>
      <c r="C72" s="204"/>
      <c r="D72" s="52"/>
      <c r="E72" s="52"/>
      <c r="F72" s="52"/>
      <c r="G72" s="52"/>
      <c r="H72" s="57"/>
      <c r="I72" s="58"/>
      <c r="J72" s="58"/>
      <c r="K72" s="58"/>
      <c r="L72" s="58"/>
      <c r="M72" s="54"/>
    </row>
    <row r="73" spans="1:13" s="109" customFormat="1" x14ac:dyDescent="0.3">
      <c r="A73" s="205" t="s">
        <v>161</v>
      </c>
      <c r="B73" s="204"/>
      <c r="C73" s="204"/>
      <c r="D73" s="52"/>
      <c r="E73" s="52"/>
      <c r="F73" s="52"/>
      <c r="G73" s="52"/>
      <c r="H73" s="57"/>
      <c r="I73" s="58"/>
      <c r="J73" s="58"/>
      <c r="K73" s="58"/>
      <c r="L73" s="58"/>
      <c r="M73" s="54"/>
    </row>
    <row r="74" spans="1:13" s="109" customFormat="1" x14ac:dyDescent="0.3">
      <c r="A74" s="204" t="s">
        <v>19</v>
      </c>
      <c r="B74" s="204"/>
      <c r="C74" s="204"/>
      <c r="D74" s="52"/>
      <c r="E74" s="52"/>
      <c r="F74" s="52"/>
      <c r="G74" s="52"/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34">
        <f>SUM(H74:L74)</f>
        <v>0</v>
      </c>
    </row>
    <row r="75" spans="1:13" s="109" customFormat="1" x14ac:dyDescent="0.3">
      <c r="A75" s="204" t="s">
        <v>20</v>
      </c>
      <c r="B75" s="204"/>
      <c r="C75" s="204"/>
      <c r="D75" s="52"/>
      <c r="E75" s="52"/>
      <c r="F75" s="52"/>
      <c r="G75" s="52"/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34">
        <f>SUM(H75:L75)</f>
        <v>0</v>
      </c>
    </row>
    <row r="76" spans="1:13" s="109" customFormat="1" x14ac:dyDescent="0.3">
      <c r="A76" s="204" t="s">
        <v>21</v>
      </c>
      <c r="B76" s="204"/>
      <c r="C76" s="204"/>
      <c r="D76" s="52"/>
      <c r="E76" s="52"/>
      <c r="F76" s="52"/>
      <c r="G76" s="52"/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34">
        <f>SUM(H76:L76)</f>
        <v>0</v>
      </c>
    </row>
    <row r="77" spans="1:13" s="109" customFormat="1" x14ac:dyDescent="0.3">
      <c r="A77" s="204" t="s">
        <v>73</v>
      </c>
      <c r="B77" s="204"/>
      <c r="C77" s="204"/>
      <c r="D77" s="52"/>
      <c r="E77" s="52"/>
      <c r="F77" s="52"/>
      <c r="G77" s="52"/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34">
        <f>SUM(H77:L77)</f>
        <v>0</v>
      </c>
    </row>
    <row r="78" spans="1:13" s="109" customFormat="1" ht="6.75" customHeight="1" x14ac:dyDescent="0.3">
      <c r="A78" s="205"/>
      <c r="B78" s="204"/>
      <c r="C78" s="204"/>
      <c r="D78" s="52"/>
      <c r="E78" s="52"/>
      <c r="F78" s="52"/>
      <c r="G78" s="52"/>
      <c r="H78" s="57"/>
      <c r="I78" s="58"/>
      <c r="J78" s="58"/>
      <c r="K78" s="58"/>
      <c r="L78" s="58"/>
      <c r="M78" s="54"/>
    </row>
    <row r="79" spans="1:13" s="109" customFormat="1" x14ac:dyDescent="0.3">
      <c r="A79" s="206" t="s">
        <v>22</v>
      </c>
      <c r="B79" s="206"/>
      <c r="C79" s="206"/>
      <c r="D79" s="52"/>
      <c r="E79" s="52"/>
      <c r="F79" s="52"/>
      <c r="G79" s="52"/>
      <c r="H79" s="57">
        <f>SUM(H74:H78)</f>
        <v>0</v>
      </c>
      <c r="I79" s="57">
        <f t="shared" ref="I79:L79" si="12">SUM(I74:I78)</f>
        <v>0</v>
      </c>
      <c r="J79" s="57">
        <f t="shared" si="12"/>
        <v>0</v>
      </c>
      <c r="K79" s="57">
        <f t="shared" si="12"/>
        <v>0</v>
      </c>
      <c r="L79" s="57">
        <f t="shared" si="12"/>
        <v>0</v>
      </c>
      <c r="M79" s="54">
        <f>SUM(M74:M78)</f>
        <v>0</v>
      </c>
    </row>
    <row r="80" spans="1:13" x14ac:dyDescent="0.3">
      <c r="A80" s="204"/>
      <c r="B80" s="204"/>
      <c r="C80" s="204"/>
      <c r="D80" s="23"/>
      <c r="E80" s="23"/>
      <c r="F80" s="23"/>
      <c r="G80" s="23"/>
      <c r="H80" s="47"/>
      <c r="I80" s="46"/>
      <c r="J80" s="46"/>
      <c r="K80" s="46"/>
      <c r="L80" s="46"/>
      <c r="M80" s="34"/>
    </row>
    <row r="81" spans="1:13" x14ac:dyDescent="0.3">
      <c r="A81" s="205" t="s">
        <v>23</v>
      </c>
      <c r="B81" s="204"/>
      <c r="C81" s="204"/>
      <c r="D81" s="23"/>
      <c r="E81" s="23"/>
      <c r="F81" s="23"/>
      <c r="G81" s="23"/>
      <c r="H81" s="47"/>
      <c r="I81" s="46"/>
      <c r="J81" s="46"/>
      <c r="K81" s="46"/>
      <c r="L81" s="46"/>
      <c r="M81" s="34"/>
    </row>
    <row r="82" spans="1:13" x14ac:dyDescent="0.3">
      <c r="A82" s="204" t="s">
        <v>14</v>
      </c>
      <c r="B82" s="204"/>
      <c r="C82" s="204"/>
      <c r="D82" s="23"/>
      <c r="E82" s="23"/>
      <c r="F82" s="23"/>
      <c r="G82" s="23"/>
      <c r="H82" s="47">
        <v>0</v>
      </c>
      <c r="I82" s="46">
        <v>0</v>
      </c>
      <c r="J82" s="46">
        <v>0</v>
      </c>
      <c r="K82" s="46">
        <v>0</v>
      </c>
      <c r="L82" s="46">
        <v>0</v>
      </c>
      <c r="M82" s="34">
        <f>SUM(H82:L82)</f>
        <v>0</v>
      </c>
    </row>
    <row r="83" spans="1:13" x14ac:dyDescent="0.3">
      <c r="A83" s="204" t="s">
        <v>25</v>
      </c>
      <c r="B83" s="204"/>
      <c r="C83" s="204"/>
      <c r="D83" s="23"/>
      <c r="E83" s="23"/>
      <c r="F83" s="23"/>
      <c r="G83" s="23"/>
      <c r="H83" s="47">
        <v>0</v>
      </c>
      <c r="I83" s="46">
        <v>0</v>
      </c>
      <c r="J83" s="46">
        <v>0</v>
      </c>
      <c r="K83" s="46">
        <v>0</v>
      </c>
      <c r="L83" s="46">
        <v>0</v>
      </c>
      <c r="M83" s="34">
        <f>SUM(H83:L83)</f>
        <v>0</v>
      </c>
    </row>
    <row r="84" spans="1:13" ht="6.75" customHeight="1" x14ac:dyDescent="0.3">
      <c r="A84" s="204"/>
      <c r="B84" s="204"/>
      <c r="C84" s="204"/>
      <c r="D84" s="23"/>
      <c r="E84" s="23"/>
      <c r="F84" s="23"/>
      <c r="G84" s="23"/>
      <c r="H84" s="47"/>
      <c r="I84" s="46"/>
      <c r="J84" s="46"/>
      <c r="K84" s="46"/>
      <c r="L84" s="46"/>
      <c r="M84" s="34"/>
    </row>
    <row r="85" spans="1:13" s="109" customFormat="1" x14ac:dyDescent="0.3">
      <c r="A85" s="206" t="s">
        <v>15</v>
      </c>
      <c r="B85" s="206"/>
      <c r="C85" s="206"/>
      <c r="D85" s="52"/>
      <c r="E85" s="52"/>
      <c r="F85" s="52"/>
      <c r="G85" s="52"/>
      <c r="H85" s="57">
        <f t="shared" ref="H85:M85" si="13">SUM(H82:H84)</f>
        <v>0</v>
      </c>
      <c r="I85" s="57">
        <f t="shared" si="13"/>
        <v>0</v>
      </c>
      <c r="J85" s="57">
        <f t="shared" si="13"/>
        <v>0</v>
      </c>
      <c r="K85" s="57">
        <f t="shared" si="13"/>
        <v>0</v>
      </c>
      <c r="L85" s="57">
        <f t="shared" si="13"/>
        <v>0</v>
      </c>
      <c r="M85" s="54">
        <f t="shared" si="13"/>
        <v>0</v>
      </c>
    </row>
    <row r="86" spans="1:13" x14ac:dyDescent="0.3">
      <c r="A86" s="204"/>
      <c r="B86" s="204"/>
      <c r="C86" s="204"/>
      <c r="D86" s="23"/>
      <c r="E86" s="23"/>
      <c r="F86" s="23"/>
      <c r="G86" s="23"/>
      <c r="H86" s="47"/>
      <c r="I86" s="46"/>
      <c r="J86" s="46"/>
      <c r="K86" s="46"/>
      <c r="L86" s="46"/>
      <c r="M86" s="34"/>
    </row>
    <row r="87" spans="1:13" ht="19.5" thickBot="1" x14ac:dyDescent="0.35">
      <c r="A87" s="205" t="s">
        <v>79</v>
      </c>
      <c r="B87" s="204"/>
      <c r="C87" s="204"/>
      <c r="D87" s="23"/>
      <c r="E87" s="23"/>
      <c r="F87" s="23"/>
      <c r="G87" s="23"/>
      <c r="H87" s="47"/>
      <c r="I87" s="46"/>
      <c r="J87" s="46"/>
      <c r="K87" s="46"/>
      <c r="L87" s="46"/>
      <c r="M87" s="34"/>
    </row>
    <row r="88" spans="1:13" x14ac:dyDescent="0.3">
      <c r="A88" s="227" t="s">
        <v>94</v>
      </c>
      <c r="B88" s="228"/>
      <c r="C88" s="228"/>
      <c r="D88" s="59"/>
      <c r="E88" s="59"/>
      <c r="F88" s="59"/>
      <c r="G88" s="59"/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110">
        <f t="shared" ref="M88:M97" si="14">SUM(H88:L88)</f>
        <v>0</v>
      </c>
    </row>
    <row r="89" spans="1:13" ht="19.5" thickBot="1" x14ac:dyDescent="0.35">
      <c r="A89" s="188" t="s">
        <v>95</v>
      </c>
      <c r="B89" s="189"/>
      <c r="C89" s="189"/>
      <c r="D89" s="62"/>
      <c r="E89" s="62"/>
      <c r="F89" s="62"/>
      <c r="G89" s="62"/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111">
        <f t="shared" si="14"/>
        <v>0</v>
      </c>
    </row>
    <row r="90" spans="1:13" x14ac:dyDescent="0.3">
      <c r="A90" s="204" t="s">
        <v>96</v>
      </c>
      <c r="B90" s="204"/>
      <c r="C90" s="204"/>
      <c r="D90" s="23"/>
      <c r="E90" s="23"/>
      <c r="F90" s="23"/>
      <c r="G90" s="23"/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34">
        <f t="shared" si="14"/>
        <v>0</v>
      </c>
    </row>
    <row r="91" spans="1:13" ht="19.5" thickBot="1" x14ac:dyDescent="0.35">
      <c r="A91" s="204" t="s">
        <v>97</v>
      </c>
      <c r="B91" s="204"/>
      <c r="C91" s="204"/>
      <c r="D91" s="23"/>
      <c r="E91" s="23"/>
      <c r="F91" s="23"/>
      <c r="G91" s="23"/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34">
        <f t="shared" si="14"/>
        <v>0</v>
      </c>
    </row>
    <row r="92" spans="1:13" x14ac:dyDescent="0.3">
      <c r="A92" s="227" t="s">
        <v>98</v>
      </c>
      <c r="B92" s="228"/>
      <c r="C92" s="228"/>
      <c r="D92" s="59"/>
      <c r="E92" s="59"/>
      <c r="F92" s="59"/>
      <c r="G92" s="59"/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110">
        <f t="shared" si="14"/>
        <v>0</v>
      </c>
    </row>
    <row r="93" spans="1:13" ht="19.5" thickBot="1" x14ac:dyDescent="0.35">
      <c r="A93" s="188" t="s">
        <v>99</v>
      </c>
      <c r="B93" s="189"/>
      <c r="C93" s="189"/>
      <c r="D93" s="62"/>
      <c r="E93" s="62"/>
      <c r="F93" s="62"/>
      <c r="G93" s="62"/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111">
        <f t="shared" si="14"/>
        <v>0</v>
      </c>
    </row>
    <row r="94" spans="1:13" x14ac:dyDescent="0.3">
      <c r="A94" s="204" t="s">
        <v>100</v>
      </c>
      <c r="B94" s="204"/>
      <c r="C94" s="204"/>
      <c r="D94" s="23"/>
      <c r="E94" s="23"/>
      <c r="F94" s="23"/>
      <c r="G94" s="23"/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34">
        <f t="shared" si="14"/>
        <v>0</v>
      </c>
    </row>
    <row r="95" spans="1:13" ht="19.5" thickBot="1" x14ac:dyDescent="0.35">
      <c r="A95" s="204" t="s">
        <v>101</v>
      </c>
      <c r="B95" s="204"/>
      <c r="C95" s="204"/>
      <c r="D95" s="23"/>
      <c r="E95" s="23"/>
      <c r="F95" s="23"/>
      <c r="G95" s="23"/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34">
        <f t="shared" si="14"/>
        <v>0</v>
      </c>
    </row>
    <row r="96" spans="1:13" x14ac:dyDescent="0.3">
      <c r="A96" s="227" t="s">
        <v>102</v>
      </c>
      <c r="B96" s="228"/>
      <c r="C96" s="228"/>
      <c r="D96" s="59"/>
      <c r="E96" s="59"/>
      <c r="F96" s="59"/>
      <c r="G96" s="59"/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110">
        <f t="shared" si="14"/>
        <v>0</v>
      </c>
    </row>
    <row r="97" spans="1:13" ht="19.5" thickBot="1" x14ac:dyDescent="0.35">
      <c r="A97" s="188" t="s">
        <v>103</v>
      </c>
      <c r="B97" s="189"/>
      <c r="C97" s="189"/>
      <c r="D97" s="62"/>
      <c r="E97" s="62"/>
      <c r="F97" s="62"/>
      <c r="G97" s="62"/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111">
        <f t="shared" si="14"/>
        <v>0</v>
      </c>
    </row>
    <row r="98" spans="1:13" ht="6" customHeight="1" x14ac:dyDescent="0.3">
      <c r="A98" s="204"/>
      <c r="B98" s="204"/>
      <c r="C98" s="204"/>
      <c r="D98" s="23"/>
      <c r="E98" s="23"/>
      <c r="F98" s="23"/>
      <c r="G98" s="23"/>
      <c r="H98" s="47"/>
      <c r="I98" s="46"/>
      <c r="J98" s="46"/>
      <c r="K98" s="46"/>
      <c r="L98" s="46"/>
      <c r="M98" s="34"/>
    </row>
    <row r="99" spans="1:13" s="109" customFormat="1" x14ac:dyDescent="0.3">
      <c r="A99" s="206" t="s">
        <v>71</v>
      </c>
      <c r="B99" s="206"/>
      <c r="C99" s="206"/>
      <c r="D99" s="52"/>
      <c r="E99" s="52"/>
      <c r="F99" s="52"/>
      <c r="G99" s="52"/>
      <c r="H99" s="57">
        <f t="shared" ref="H99:M99" si="15">SUM(H88:H98)</f>
        <v>0</v>
      </c>
      <c r="I99" s="57">
        <f t="shared" si="15"/>
        <v>0</v>
      </c>
      <c r="J99" s="57">
        <f t="shared" si="15"/>
        <v>0</v>
      </c>
      <c r="K99" s="57">
        <f t="shared" si="15"/>
        <v>0</v>
      </c>
      <c r="L99" s="57">
        <f t="shared" si="15"/>
        <v>0</v>
      </c>
      <c r="M99" s="58">
        <f t="shared" si="15"/>
        <v>0</v>
      </c>
    </row>
    <row r="100" spans="1:13" x14ac:dyDescent="0.3">
      <c r="A100" s="204"/>
      <c r="B100" s="204"/>
      <c r="C100" s="204"/>
      <c r="D100" s="23"/>
      <c r="E100" s="23"/>
      <c r="F100" s="23"/>
      <c r="G100" s="23"/>
      <c r="H100" s="47"/>
      <c r="I100" s="46"/>
      <c r="J100" s="46"/>
      <c r="K100" s="46"/>
      <c r="L100" s="46"/>
      <c r="M100" s="34"/>
    </row>
    <row r="101" spans="1:13" x14ac:dyDescent="0.3">
      <c r="A101" s="205" t="s">
        <v>24</v>
      </c>
      <c r="B101" s="204"/>
      <c r="C101" s="204"/>
      <c r="D101" s="23"/>
      <c r="E101" s="23"/>
      <c r="F101" s="23"/>
      <c r="G101" s="23"/>
      <c r="H101" s="47"/>
      <c r="I101" s="46"/>
      <c r="J101" s="46"/>
      <c r="K101" s="46"/>
      <c r="L101" s="46"/>
      <c r="M101" s="34"/>
    </row>
    <row r="102" spans="1:13" x14ac:dyDescent="0.3">
      <c r="A102" s="204" t="s">
        <v>39</v>
      </c>
      <c r="B102" s="204"/>
      <c r="C102" s="204"/>
      <c r="D102" s="41" t="s">
        <v>35</v>
      </c>
      <c r="E102" s="41" t="s">
        <v>84</v>
      </c>
      <c r="F102" s="23"/>
      <c r="G102" s="23"/>
      <c r="H102" s="47"/>
      <c r="I102" s="46"/>
      <c r="J102" s="46"/>
      <c r="K102" s="46"/>
      <c r="L102" s="46"/>
      <c r="M102" s="34"/>
    </row>
    <row r="103" spans="1:13" x14ac:dyDescent="0.3">
      <c r="A103" s="204" t="s">
        <v>36</v>
      </c>
      <c r="B103" s="204"/>
      <c r="C103" s="204"/>
      <c r="D103" s="65">
        <v>0</v>
      </c>
      <c r="E103" s="66">
        <v>0</v>
      </c>
      <c r="F103" s="67"/>
      <c r="G103" s="67"/>
      <c r="H103" s="47">
        <f>D103*E103</f>
        <v>0</v>
      </c>
      <c r="I103" s="46">
        <f>H103*1.08</f>
        <v>0</v>
      </c>
      <c r="J103" s="46">
        <f t="shared" ref="J103:L104" si="16">I103*1.08</f>
        <v>0</v>
      </c>
      <c r="K103" s="46">
        <f t="shared" si="16"/>
        <v>0</v>
      </c>
      <c r="L103" s="46">
        <f t="shared" si="16"/>
        <v>0</v>
      </c>
      <c r="M103" s="34">
        <f>SUM(H103:L103)</f>
        <v>0</v>
      </c>
    </row>
    <row r="104" spans="1:13" x14ac:dyDescent="0.3">
      <c r="A104" s="208" t="s">
        <v>37</v>
      </c>
      <c r="B104" s="208"/>
      <c r="C104" s="208"/>
      <c r="D104" s="65">
        <v>0</v>
      </c>
      <c r="E104" s="66">
        <v>0</v>
      </c>
      <c r="F104" s="23"/>
      <c r="G104" s="23"/>
      <c r="H104" s="47">
        <f>D104*E104</f>
        <v>0</v>
      </c>
      <c r="I104" s="46">
        <f>H104*1.08</f>
        <v>0</v>
      </c>
      <c r="J104" s="46">
        <f t="shared" si="16"/>
        <v>0</v>
      </c>
      <c r="K104" s="46">
        <f t="shared" si="16"/>
        <v>0</v>
      </c>
      <c r="L104" s="46">
        <f t="shared" si="16"/>
        <v>0</v>
      </c>
      <c r="M104" s="34">
        <f>SUM(H104:L104)</f>
        <v>0</v>
      </c>
    </row>
    <row r="105" spans="1:13" x14ac:dyDescent="0.3">
      <c r="A105" s="204" t="s">
        <v>93</v>
      </c>
      <c r="B105" s="204"/>
      <c r="C105" s="204"/>
      <c r="D105" s="65">
        <v>0</v>
      </c>
      <c r="E105" s="68">
        <v>146</v>
      </c>
      <c r="F105" s="23"/>
      <c r="G105" s="23"/>
      <c r="H105" s="47">
        <f>D105*E105</f>
        <v>0</v>
      </c>
      <c r="I105" s="46">
        <f>H105</f>
        <v>0</v>
      </c>
      <c r="J105" s="46">
        <f t="shared" ref="J105:L105" si="17">I105</f>
        <v>0</v>
      </c>
      <c r="K105" s="46">
        <f t="shared" si="17"/>
        <v>0</v>
      </c>
      <c r="L105" s="46">
        <f t="shared" si="17"/>
        <v>0</v>
      </c>
      <c r="M105" s="34">
        <f>SUM(H105:L105)</f>
        <v>0</v>
      </c>
    </row>
    <row r="106" spans="1:13" x14ac:dyDescent="0.3">
      <c r="A106" s="204" t="s">
        <v>92</v>
      </c>
      <c r="B106" s="204"/>
      <c r="C106" s="204"/>
      <c r="D106" s="69" t="s">
        <v>3</v>
      </c>
      <c r="E106" s="69"/>
      <c r="F106" s="69"/>
      <c r="G106" s="69"/>
      <c r="H106" s="47"/>
      <c r="I106" s="33"/>
      <c r="J106" s="33"/>
      <c r="K106" s="33"/>
      <c r="L106" s="33"/>
      <c r="M106" s="34"/>
    </row>
    <row r="107" spans="1:13" s="23" customFormat="1" x14ac:dyDescent="0.3">
      <c r="A107" s="204" t="s">
        <v>156</v>
      </c>
      <c r="B107" s="204"/>
      <c r="C107" s="204"/>
      <c r="D107" s="23">
        <v>0</v>
      </c>
      <c r="H107" s="70">
        <f>2724*$D$107</f>
        <v>0</v>
      </c>
      <c r="I107" s="46">
        <f>H107</f>
        <v>0</v>
      </c>
      <c r="J107" s="46">
        <f t="shared" ref="J107:L107" si="18">I107</f>
        <v>0</v>
      </c>
      <c r="K107" s="46">
        <f t="shared" si="18"/>
        <v>0</v>
      </c>
      <c r="L107" s="46">
        <f t="shared" si="18"/>
        <v>0</v>
      </c>
      <c r="M107" s="71">
        <f>SUM(H107:L107)</f>
        <v>0</v>
      </c>
    </row>
    <row r="108" spans="1:13" x14ac:dyDescent="0.3">
      <c r="A108" s="103"/>
      <c r="B108" s="103"/>
      <c r="C108" s="103"/>
      <c r="D108" s="69"/>
      <c r="E108" s="69"/>
      <c r="F108" s="69"/>
      <c r="G108" s="72" t="s">
        <v>80</v>
      </c>
      <c r="H108" s="57">
        <f>SUM(H103:H107)</f>
        <v>0</v>
      </c>
      <c r="I108" s="57">
        <f t="shared" ref="I108:M108" si="19">SUM(I103:I107)</f>
        <v>0</v>
      </c>
      <c r="J108" s="57">
        <f t="shared" si="19"/>
        <v>0</v>
      </c>
      <c r="K108" s="57">
        <f t="shared" si="19"/>
        <v>0</v>
      </c>
      <c r="L108" s="57">
        <f t="shared" si="19"/>
        <v>0</v>
      </c>
      <c r="M108" s="58">
        <f t="shared" si="19"/>
        <v>0</v>
      </c>
    </row>
    <row r="109" spans="1:13" s="23" customFormat="1" x14ac:dyDescent="0.3">
      <c r="A109" s="204" t="s">
        <v>72</v>
      </c>
      <c r="B109" s="204"/>
      <c r="C109" s="204"/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1">
        <f t="shared" ref="M109:M112" si="20">SUM(H109:L109)</f>
        <v>0</v>
      </c>
    </row>
    <row r="110" spans="1:13" s="23" customFormat="1" x14ac:dyDescent="0.3">
      <c r="A110" s="204" t="s">
        <v>73</v>
      </c>
      <c r="B110" s="204"/>
      <c r="C110" s="204"/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1">
        <f t="shared" si="20"/>
        <v>0</v>
      </c>
    </row>
    <row r="111" spans="1:13" s="23" customFormat="1" x14ac:dyDescent="0.3">
      <c r="A111" s="204" t="s">
        <v>74</v>
      </c>
      <c r="B111" s="204"/>
      <c r="C111" s="204"/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1">
        <f t="shared" si="20"/>
        <v>0</v>
      </c>
    </row>
    <row r="112" spans="1:13" s="23" customFormat="1" x14ac:dyDescent="0.3">
      <c r="A112" s="204" t="s">
        <v>75</v>
      </c>
      <c r="B112" s="204"/>
      <c r="C112" s="204"/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1">
        <f t="shared" si="20"/>
        <v>0</v>
      </c>
    </row>
    <row r="113" spans="1:13" ht="6.75" customHeight="1" x14ac:dyDescent="0.3">
      <c r="A113" s="204"/>
      <c r="B113" s="204"/>
      <c r="C113" s="204"/>
      <c r="D113" s="23"/>
      <c r="E113" s="23"/>
      <c r="F113" s="23"/>
      <c r="G113" s="23"/>
      <c r="H113" s="47"/>
      <c r="I113" s="46"/>
      <c r="J113" s="46"/>
      <c r="K113" s="46"/>
      <c r="L113" s="46"/>
      <c r="M113" s="34"/>
    </row>
    <row r="114" spans="1:13" s="109" customFormat="1" x14ac:dyDescent="0.3">
      <c r="A114" s="206" t="s">
        <v>16</v>
      </c>
      <c r="B114" s="206"/>
      <c r="C114" s="206"/>
      <c r="D114" s="52"/>
      <c r="E114" s="52"/>
      <c r="F114" s="52"/>
      <c r="G114" s="52"/>
      <c r="H114" s="112">
        <f>SUM(H108:H113)</f>
        <v>0</v>
      </c>
      <c r="I114" s="112">
        <f t="shared" ref="I114:M114" si="21">SUM(I108:I113)</f>
        <v>0</v>
      </c>
      <c r="J114" s="112">
        <f t="shared" si="21"/>
        <v>0</v>
      </c>
      <c r="K114" s="112">
        <f t="shared" si="21"/>
        <v>0</v>
      </c>
      <c r="L114" s="112">
        <f t="shared" si="21"/>
        <v>0</v>
      </c>
      <c r="M114" s="113">
        <f t="shared" si="21"/>
        <v>0</v>
      </c>
    </row>
    <row r="115" spans="1:13" ht="6.75" customHeight="1" x14ac:dyDescent="0.3">
      <c r="A115" s="204"/>
      <c r="B115" s="204"/>
      <c r="C115" s="204"/>
      <c r="D115" s="23"/>
      <c r="E115" s="23"/>
      <c r="F115" s="23"/>
      <c r="G115" s="23"/>
      <c r="H115" s="47"/>
      <c r="I115" s="46"/>
      <c r="J115" s="46"/>
      <c r="K115" s="46"/>
      <c r="L115" s="46"/>
      <c r="M115" s="34"/>
    </row>
    <row r="116" spans="1:13" s="109" customFormat="1" x14ac:dyDescent="0.3">
      <c r="A116" s="206" t="s">
        <v>17</v>
      </c>
      <c r="B116" s="206"/>
      <c r="C116" s="206"/>
      <c r="D116" s="52"/>
      <c r="E116" s="52"/>
      <c r="F116" s="52"/>
      <c r="G116" s="52"/>
      <c r="H116" s="53">
        <f t="shared" ref="H116:M116" si="22">SUM(H43,H51,H58,H64,H71,H79,H85,H99,H114)</f>
        <v>0</v>
      </c>
      <c r="I116" s="53">
        <f t="shared" si="22"/>
        <v>0</v>
      </c>
      <c r="J116" s="53">
        <f t="shared" si="22"/>
        <v>0</v>
      </c>
      <c r="K116" s="53">
        <f t="shared" si="22"/>
        <v>0</v>
      </c>
      <c r="L116" s="53">
        <f t="shared" si="22"/>
        <v>0</v>
      </c>
      <c r="M116" s="54">
        <f t="shared" si="22"/>
        <v>0</v>
      </c>
    </row>
    <row r="117" spans="1:13" ht="6" customHeight="1" x14ac:dyDescent="0.3">
      <c r="A117" s="204"/>
      <c r="B117" s="204"/>
      <c r="C117" s="204"/>
      <c r="D117" s="23"/>
      <c r="E117" s="23"/>
      <c r="F117" s="23"/>
      <c r="G117" s="23"/>
      <c r="H117" s="47"/>
      <c r="I117" s="46"/>
      <c r="J117" s="46"/>
      <c r="K117" s="46"/>
      <c r="L117" s="46"/>
      <c r="M117" s="34"/>
    </row>
    <row r="118" spans="1:13" x14ac:dyDescent="0.3">
      <c r="A118" s="205" t="s">
        <v>31</v>
      </c>
      <c r="B118" s="204"/>
      <c r="C118" s="204"/>
      <c r="D118" s="23"/>
      <c r="E118" s="23"/>
      <c r="F118" s="23"/>
      <c r="G118" s="23"/>
      <c r="H118" s="47"/>
      <c r="I118" s="46"/>
      <c r="J118" s="46"/>
      <c r="K118" s="46"/>
      <c r="L118" s="46"/>
      <c r="M118" s="34"/>
    </row>
    <row r="119" spans="1:13" x14ac:dyDescent="0.3">
      <c r="A119" s="204"/>
      <c r="B119" s="204"/>
      <c r="C119" s="204"/>
      <c r="D119" s="69" t="s">
        <v>91</v>
      </c>
      <c r="E119" s="73" t="s">
        <v>90</v>
      </c>
      <c r="F119" s="69"/>
      <c r="G119" s="69"/>
      <c r="H119" s="47"/>
      <c r="I119" s="33"/>
      <c r="J119" s="33"/>
      <c r="K119" s="33"/>
      <c r="L119" s="33"/>
      <c r="M119" s="34"/>
    </row>
    <row r="120" spans="1:13" x14ac:dyDescent="0.3">
      <c r="A120" s="204" t="s">
        <v>44</v>
      </c>
      <c r="B120" s="204"/>
      <c r="C120" s="204"/>
      <c r="D120" s="74">
        <f>VLOOKUP(A120, 'Source-Protected'!A5:B20, 2, FALSE)</f>
        <v>0.56999999999999995</v>
      </c>
      <c r="E120" s="75" t="s">
        <v>88</v>
      </c>
      <c r="F120" s="76"/>
      <c r="G120" s="76"/>
      <c r="H120" s="47">
        <f>$D$120*H124</f>
        <v>0</v>
      </c>
      <c r="I120" s="47">
        <f t="shared" ref="I120:L120" si="23">$D$120*I124</f>
        <v>0</v>
      </c>
      <c r="J120" s="47">
        <f t="shared" si="23"/>
        <v>0</v>
      </c>
      <c r="K120" s="47">
        <f t="shared" si="23"/>
        <v>0</v>
      </c>
      <c r="L120" s="47">
        <f t="shared" si="23"/>
        <v>0</v>
      </c>
      <c r="M120" s="46">
        <f>SUM(H120:L120)</f>
        <v>0</v>
      </c>
    </row>
    <row r="121" spans="1:13" ht="6.75" customHeight="1" thickBot="1" x14ac:dyDescent="0.35">
      <c r="A121" s="204"/>
      <c r="B121" s="204"/>
      <c r="C121" s="204"/>
      <c r="D121" s="23"/>
      <c r="E121" s="23"/>
      <c r="F121" s="23"/>
      <c r="G121" s="23"/>
      <c r="H121" s="47"/>
      <c r="I121" s="46"/>
      <c r="J121" s="46"/>
      <c r="K121" s="46"/>
      <c r="L121" s="46"/>
      <c r="M121" s="34"/>
    </row>
    <row r="122" spans="1:13" s="109" customFormat="1" ht="19.5" thickBot="1" x14ac:dyDescent="0.35">
      <c r="A122" s="206" t="s">
        <v>138</v>
      </c>
      <c r="B122" s="206"/>
      <c r="C122" s="206"/>
      <c r="D122" s="52"/>
      <c r="E122" s="52"/>
      <c r="F122" s="52"/>
      <c r="G122" s="52"/>
      <c r="H122" s="114">
        <f t="shared" ref="H122:M122" si="24">SUM(H116+H120)</f>
        <v>0</v>
      </c>
      <c r="I122" s="114">
        <f t="shared" si="24"/>
        <v>0</v>
      </c>
      <c r="J122" s="114">
        <f t="shared" si="24"/>
        <v>0</v>
      </c>
      <c r="K122" s="114">
        <f t="shared" si="24"/>
        <v>0</v>
      </c>
      <c r="L122" s="114">
        <f t="shared" si="24"/>
        <v>0</v>
      </c>
      <c r="M122" s="114">
        <f t="shared" si="24"/>
        <v>0</v>
      </c>
    </row>
    <row r="123" spans="1:13" s="109" customFormat="1" x14ac:dyDescent="0.3">
      <c r="A123" s="205"/>
      <c r="B123" s="204"/>
      <c r="C123" s="204"/>
      <c r="D123" s="52"/>
      <c r="E123" s="52"/>
      <c r="F123" s="52"/>
      <c r="G123" s="52"/>
      <c r="H123" s="78"/>
      <c r="I123" s="78"/>
      <c r="J123" s="78"/>
      <c r="K123" s="78"/>
      <c r="L123" s="78"/>
      <c r="M123" s="79"/>
    </row>
    <row r="124" spans="1:13" x14ac:dyDescent="0.3">
      <c r="B124" s="49"/>
      <c r="C124" s="49"/>
      <c r="D124" s="23"/>
      <c r="E124" s="23"/>
      <c r="F124" s="23"/>
      <c r="G124" s="72" t="s">
        <v>109</v>
      </c>
      <c r="H124" s="80">
        <f>IF($E$120="MTDC",H116-H131,H116)</f>
        <v>0</v>
      </c>
      <c r="I124" s="80">
        <f t="shared" ref="I124:L124" si="25">IF($E$120="MTDC",I116-I131,I116)</f>
        <v>0</v>
      </c>
      <c r="J124" s="80">
        <f t="shared" si="25"/>
        <v>0</v>
      </c>
      <c r="K124" s="80">
        <f t="shared" si="25"/>
        <v>0</v>
      </c>
      <c r="L124" s="80">
        <f t="shared" si="25"/>
        <v>0</v>
      </c>
      <c r="M124" s="80">
        <f>SUM(H124:L124)</f>
        <v>0</v>
      </c>
    </row>
    <row r="125" spans="1:13" x14ac:dyDescent="0.3">
      <c r="A125" s="104"/>
      <c r="B125" s="103"/>
      <c r="C125" s="103"/>
      <c r="D125" s="23"/>
      <c r="E125" s="23"/>
      <c r="F125" s="23"/>
      <c r="G125" s="23"/>
      <c r="H125" s="80"/>
      <c r="I125" s="80"/>
      <c r="J125" s="80"/>
      <c r="K125" s="80"/>
      <c r="L125" s="80"/>
      <c r="M125" s="80"/>
    </row>
    <row r="126" spans="1:13" x14ac:dyDescent="0.3">
      <c r="A126" s="23"/>
      <c r="B126" s="23"/>
      <c r="C126" s="23"/>
      <c r="D126" s="23"/>
      <c r="E126" s="23"/>
      <c r="F126" s="23"/>
      <c r="G126" s="99" t="s">
        <v>145</v>
      </c>
      <c r="H126" s="226"/>
      <c r="I126" s="226"/>
      <c r="J126" s="226"/>
      <c r="K126" s="226"/>
      <c r="L126" s="226"/>
      <c r="M126" s="226"/>
    </row>
    <row r="127" spans="1:13" x14ac:dyDescent="0.3">
      <c r="A127" s="23"/>
      <c r="B127" s="23"/>
      <c r="C127" s="23"/>
      <c r="D127" s="23"/>
      <c r="E127" s="23"/>
      <c r="F127" s="23"/>
      <c r="G127" s="72" t="s">
        <v>104</v>
      </c>
      <c r="H127" s="85">
        <f>IF($E$120="MTDC",H79,0)</f>
        <v>0</v>
      </c>
      <c r="I127" s="85">
        <f t="shared" ref="I127:L127" si="26">IF($E$120="MTDC",I79,0)</f>
        <v>0</v>
      </c>
      <c r="J127" s="85">
        <f t="shared" si="26"/>
        <v>0</v>
      </c>
      <c r="K127" s="85">
        <f t="shared" si="26"/>
        <v>0</v>
      </c>
      <c r="L127" s="85">
        <f t="shared" si="26"/>
        <v>0</v>
      </c>
      <c r="M127" s="86">
        <f>SUM(H127:L127)</f>
        <v>0</v>
      </c>
    </row>
    <row r="128" spans="1:13" x14ac:dyDescent="0.3">
      <c r="A128" s="23"/>
      <c r="B128" s="23"/>
      <c r="C128" s="23"/>
      <c r="D128" s="23"/>
      <c r="E128" s="23"/>
      <c r="F128" s="23"/>
      <c r="G128" s="72" t="s">
        <v>105</v>
      </c>
      <c r="H128" s="85">
        <f>IF($E$120="MTDC",H85,0)</f>
        <v>0</v>
      </c>
      <c r="I128" s="85">
        <f t="shared" ref="I128:L128" si="27">IF($E$120="MTDC",I85,0)</f>
        <v>0</v>
      </c>
      <c r="J128" s="85">
        <f t="shared" si="27"/>
        <v>0</v>
      </c>
      <c r="K128" s="85">
        <f t="shared" si="27"/>
        <v>0</v>
      </c>
      <c r="L128" s="85">
        <f t="shared" si="27"/>
        <v>0</v>
      </c>
      <c r="M128" s="88">
        <f t="shared" ref="M128:M131" si="28">SUM(H128:L128)</f>
        <v>0</v>
      </c>
    </row>
    <row r="129" spans="1:13" x14ac:dyDescent="0.3">
      <c r="A129" s="23"/>
      <c r="B129" s="23"/>
      <c r="C129" s="23"/>
      <c r="D129" s="23"/>
      <c r="E129" s="23"/>
      <c r="F129" s="23"/>
      <c r="G129" s="72" t="s">
        <v>106</v>
      </c>
      <c r="H129" s="85">
        <f>IF($E$120="MTDC",H108,0)</f>
        <v>0</v>
      </c>
      <c r="I129" s="85">
        <f t="shared" ref="I129:L129" si="29">IF($E$120="MTDC",I108,0)</f>
        <v>0</v>
      </c>
      <c r="J129" s="85">
        <f t="shared" si="29"/>
        <v>0</v>
      </c>
      <c r="K129" s="85">
        <f t="shared" si="29"/>
        <v>0</v>
      </c>
      <c r="L129" s="85">
        <f t="shared" si="29"/>
        <v>0</v>
      </c>
      <c r="M129" s="88">
        <f t="shared" si="28"/>
        <v>0</v>
      </c>
    </row>
    <row r="130" spans="1:13" x14ac:dyDescent="0.3">
      <c r="A130" s="23"/>
      <c r="B130" s="23"/>
      <c r="C130" s="23"/>
      <c r="D130" s="23"/>
      <c r="E130" s="23"/>
      <c r="F130" s="23"/>
      <c r="G130" s="72" t="s">
        <v>107</v>
      </c>
      <c r="H130" s="85">
        <f>IF($E$120="MTDC",H89+H91+H93+H95+H97,0)</f>
        <v>0</v>
      </c>
      <c r="I130" s="85">
        <f t="shared" ref="I130:L130" si="30">IF($E$120="MTDC",I89+I91+I93+I95+I97,0)</f>
        <v>0</v>
      </c>
      <c r="J130" s="85">
        <f t="shared" si="30"/>
        <v>0</v>
      </c>
      <c r="K130" s="85">
        <f t="shared" si="30"/>
        <v>0</v>
      </c>
      <c r="L130" s="85">
        <f t="shared" si="30"/>
        <v>0</v>
      </c>
      <c r="M130" s="90">
        <f t="shared" si="28"/>
        <v>0</v>
      </c>
    </row>
    <row r="131" spans="1:13" x14ac:dyDescent="0.3">
      <c r="A131" s="23"/>
      <c r="B131" s="23"/>
      <c r="C131" s="23"/>
      <c r="D131" s="23"/>
      <c r="E131" s="23"/>
      <c r="F131" s="23"/>
      <c r="G131" s="72" t="s">
        <v>108</v>
      </c>
      <c r="H131" s="94">
        <f>SUM(H127:H130)</f>
        <v>0</v>
      </c>
      <c r="I131" s="95">
        <f t="shared" ref="I131:L131" si="31">SUM(I127:I130)</f>
        <v>0</v>
      </c>
      <c r="J131" s="95">
        <f t="shared" si="31"/>
        <v>0</v>
      </c>
      <c r="K131" s="95">
        <f t="shared" si="31"/>
        <v>0</v>
      </c>
      <c r="L131" s="95">
        <f t="shared" si="31"/>
        <v>0</v>
      </c>
      <c r="M131" s="96">
        <f t="shared" si="28"/>
        <v>0</v>
      </c>
    </row>
    <row r="132" spans="1:13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3" ht="23.25" x14ac:dyDescent="0.35">
      <c r="H133" s="192" t="str">
        <f>Budget!H154</f>
        <v>DRAFT ONLY DO NOT SUBMIT</v>
      </c>
      <c r="I133" s="192"/>
      <c r="J133" s="192"/>
      <c r="K133" s="192"/>
      <c r="L133" s="192"/>
      <c r="M133" s="192"/>
    </row>
  </sheetData>
  <mergeCells count="116">
    <mergeCell ref="A109:C109"/>
    <mergeCell ref="A110:C110"/>
    <mergeCell ref="A111:C111"/>
    <mergeCell ref="A112:C112"/>
    <mergeCell ref="A113:C113"/>
    <mergeCell ref="A123:C123"/>
    <mergeCell ref="A2:A3"/>
    <mergeCell ref="H3:M3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54:C54"/>
    <mergeCell ref="A55:C55"/>
    <mergeCell ref="A56:C56"/>
    <mergeCell ref="A58:C58"/>
    <mergeCell ref="A59:C59"/>
    <mergeCell ref="A60:C60"/>
    <mergeCell ref="A61:C61"/>
    <mergeCell ref="A62:C62"/>
    <mergeCell ref="A52:C52"/>
    <mergeCell ref="A53:C53"/>
    <mergeCell ref="A4:C4"/>
    <mergeCell ref="H2:M2"/>
    <mergeCell ref="A32:C32"/>
    <mergeCell ref="A33:C33"/>
    <mergeCell ref="A34:C34"/>
    <mergeCell ref="A35:C35"/>
    <mergeCell ref="A36:C36"/>
    <mergeCell ref="A38:C38"/>
    <mergeCell ref="A39:C39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1:C41"/>
    <mergeCell ref="A42:C42"/>
    <mergeCell ref="A43:C43"/>
    <mergeCell ref="A44:C44"/>
    <mergeCell ref="A45:C45"/>
    <mergeCell ref="A50:C50"/>
    <mergeCell ref="A51:C51"/>
    <mergeCell ref="A40:C40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H133:M133"/>
    <mergeCell ref="H126:M126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</mergeCells>
  <dataValidations count="2">
    <dataValidation type="list" allowBlank="1" showInputMessage="1" showErrorMessage="1" promptTitle="Select One" sqref="E31">
      <formula1>AppTypes</formula1>
    </dataValidation>
    <dataValidation type="list" errorStyle="warning" allowBlank="1" showInputMessage="1" showErrorMessage="1" promptTitle="F&amp;A Rate TYPE" prompt="Select F&amp;A RateType" sqref="A119">
      <formula1>Activity</formula1>
    </dataValidation>
  </dataValidations>
  <printOptions horizontalCentered="1"/>
  <pageMargins left="0.5" right="0.5" top="0.5" bottom="0.25" header="0.5" footer="0.5"/>
  <pageSetup scale="43" orientation="portrait" horizontalDpi="4294967292" r:id="rId1"/>
  <headerFooter alignWithMargins="0">
    <oddHeader>&amp;L&amp;"Arial,Bold"George Mason University
4400 University Drive, MS 4C6
Fairfax, VA  22030</oddHeader>
    <oddFooter>&amp;L&amp;8revised: March 23, 2012&amp;R&amp;F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promptTitle="Rate Percentage" prompt="Select F&amp;A Rate Percentage">
          <x14:formula1>
            <xm:f>'Source-Protected'!$A$6:$A$20</xm:f>
          </x14:formula1>
          <xm:sqref>A120:C120</xm:sqref>
        </x14:dataValidation>
        <x14:dataValidation type="list" allowBlank="1" showErrorMessage="1" promptTitle="Select GRA Type" prompt="Select GRA Type">
          <x14:formula1>
            <xm:f>'Source-Protected'!$D$11:$D$15</xm:f>
          </x14:formula1>
          <xm:sqref>A33:A36</xm:sqref>
        </x14:dataValidation>
        <x14:dataValidation type="list" allowBlank="1" showErrorMessage="1" promptTitle="Select Other Staff Type" prompt="Select Other Staff Type">
          <x14:formula1>
            <xm:f>'Source-Protected'!$D$17:$D$20</xm:f>
          </x14:formula1>
          <xm:sqref>A39:A41</xm:sqref>
        </x14:dataValidation>
        <x14:dataValidation type="list" allowBlank="1" showInputMessage="1" showErrorMessage="1">
          <x14:formula1>
            <xm:f>'Source-Protected'!$A$2:$A$3</xm:f>
          </x14:formula1>
          <xm:sqref>E120</xm:sqref>
        </x14:dataValidation>
        <x14:dataValidation type="list" allowBlank="1" showInputMessage="1" showErrorMessage="1">
          <x14:formula1>
            <xm:f>'Source-Protected'!$A$39:$A$43</xm:f>
          </x14:formula1>
          <xm:sqref>F1</xm:sqref>
        </x14:dataValidation>
        <x14:dataValidation type="list" allowBlank="1" showInputMessage="1" showErrorMessage="1">
          <x14:formula1>
            <xm:f>'Source-Protected'!$F$5:$F$7</xm:f>
          </x14:formula1>
          <xm:sqref>D4</xm:sqref>
        </x14:dataValidation>
        <x14:dataValidation type="list" allowBlank="1" showInputMessage="1" showErrorMessage="1">
          <x14:formula1>
            <xm:f>'Source-Protected'!$D$3:$D$9</xm:f>
          </x14:formula1>
          <xm:sqref>E7:E30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2"/>
  <sheetViews>
    <sheetView topLeftCell="A37" workbookViewId="0">
      <selection activeCell="B51" sqref="B51"/>
    </sheetView>
  </sheetViews>
  <sheetFormatPr defaultRowHeight="12.75" x14ac:dyDescent="0.2"/>
  <cols>
    <col min="1" max="1" width="43.5703125" bestFit="1" customWidth="1"/>
    <col min="4" max="4" width="24" bestFit="1" customWidth="1"/>
  </cols>
  <sheetData>
    <row r="1" spans="1:13" x14ac:dyDescent="0.2">
      <c r="H1" s="230"/>
      <c r="I1" s="230"/>
      <c r="J1" s="230"/>
      <c r="K1" s="230"/>
      <c r="L1" s="230"/>
      <c r="M1" s="230"/>
    </row>
    <row r="2" spans="1:13" x14ac:dyDescent="0.2">
      <c r="A2" s="1" t="s">
        <v>89</v>
      </c>
    </row>
    <row r="3" spans="1:13" x14ac:dyDescent="0.2">
      <c r="A3" s="1" t="s">
        <v>88</v>
      </c>
      <c r="D3" s="2" t="s">
        <v>157</v>
      </c>
    </row>
    <row r="4" spans="1:13" x14ac:dyDescent="0.2">
      <c r="D4" s="1" t="s">
        <v>57</v>
      </c>
    </row>
    <row r="5" spans="1:13" x14ac:dyDescent="0.2">
      <c r="A5" s="2" t="s">
        <v>34</v>
      </c>
      <c r="B5" s="3">
        <v>0</v>
      </c>
      <c r="D5" s="1" t="s">
        <v>58</v>
      </c>
      <c r="F5" s="2" t="s">
        <v>81</v>
      </c>
    </row>
    <row r="6" spans="1:13" x14ac:dyDescent="0.2">
      <c r="A6" s="1" t="s">
        <v>44</v>
      </c>
      <c r="B6" s="3">
        <v>0.56999999999999995</v>
      </c>
      <c r="C6" s="1"/>
      <c r="D6" s="1" t="s">
        <v>59</v>
      </c>
      <c r="F6" s="1" t="s">
        <v>133</v>
      </c>
    </row>
    <row r="7" spans="1:13" x14ac:dyDescent="0.2">
      <c r="A7" s="1" t="s">
        <v>45</v>
      </c>
      <c r="B7" s="3">
        <v>0.26</v>
      </c>
      <c r="C7" s="1"/>
      <c r="D7" s="1" t="s">
        <v>160</v>
      </c>
      <c r="F7" s="1" t="s">
        <v>134</v>
      </c>
    </row>
    <row r="8" spans="1:13" x14ac:dyDescent="0.2">
      <c r="A8" s="1" t="s">
        <v>46</v>
      </c>
      <c r="B8" s="3">
        <v>0.27700000000000002</v>
      </c>
      <c r="C8" s="1"/>
      <c r="D8" s="1" t="s">
        <v>158</v>
      </c>
    </row>
    <row r="9" spans="1:13" x14ac:dyDescent="0.2">
      <c r="A9" s="1" t="s">
        <v>47</v>
      </c>
      <c r="B9" s="3">
        <v>0.59699999999999998</v>
      </c>
      <c r="C9" s="1"/>
      <c r="D9" s="1" t="s">
        <v>83</v>
      </c>
    </row>
    <row r="10" spans="1:13" x14ac:dyDescent="0.2">
      <c r="A10" s="1" t="s">
        <v>48</v>
      </c>
      <c r="B10" s="3">
        <v>0.28699999999999998</v>
      </c>
      <c r="C10" s="1"/>
      <c r="D10" s="1"/>
    </row>
    <row r="11" spans="1:13" x14ac:dyDescent="0.2">
      <c r="A11" s="1" t="s">
        <v>49</v>
      </c>
      <c r="B11" s="3">
        <v>0.31</v>
      </c>
      <c r="C11" s="1"/>
      <c r="D11" s="2" t="s">
        <v>65</v>
      </c>
    </row>
    <row r="12" spans="1:13" x14ac:dyDescent="0.2">
      <c r="A12" s="1" t="s">
        <v>50</v>
      </c>
      <c r="B12" s="3">
        <v>0.57199999999999995</v>
      </c>
      <c r="C12" s="1"/>
      <c r="D12" s="1" t="s">
        <v>61</v>
      </c>
    </row>
    <row r="13" spans="1:13" x14ac:dyDescent="0.2">
      <c r="A13" s="1" t="s">
        <v>51</v>
      </c>
      <c r="B13" s="3">
        <v>0.26</v>
      </c>
      <c r="C13" s="1"/>
      <c r="D13" s="1" t="s">
        <v>62</v>
      </c>
    </row>
    <row r="14" spans="1:13" x14ac:dyDescent="0.2">
      <c r="A14" s="1" t="s">
        <v>52</v>
      </c>
      <c r="B14" s="3">
        <v>0.39600000000000002</v>
      </c>
      <c r="C14" s="1"/>
      <c r="D14" s="1" t="s">
        <v>63</v>
      </c>
    </row>
    <row r="15" spans="1:13" x14ac:dyDescent="0.2">
      <c r="A15" s="1" t="s">
        <v>53</v>
      </c>
      <c r="B15" s="3">
        <v>0.4</v>
      </c>
      <c r="D15" s="1" t="s">
        <v>64</v>
      </c>
    </row>
    <row r="16" spans="1:13" x14ac:dyDescent="0.2">
      <c r="A16" s="1" t="s">
        <v>54</v>
      </c>
      <c r="B16" s="3">
        <v>0.26</v>
      </c>
    </row>
    <row r="17" spans="1:5" x14ac:dyDescent="0.2">
      <c r="A17" s="1" t="s">
        <v>55</v>
      </c>
      <c r="B17" s="3">
        <v>0.27300000000000002</v>
      </c>
      <c r="D17" s="2" t="s">
        <v>141</v>
      </c>
    </row>
    <row r="18" spans="1:5" x14ac:dyDescent="0.2">
      <c r="A18" s="1" t="s">
        <v>56</v>
      </c>
      <c r="B18" s="3">
        <v>0.09</v>
      </c>
      <c r="D18" s="1" t="s">
        <v>139</v>
      </c>
    </row>
    <row r="19" spans="1:5" x14ac:dyDescent="0.2">
      <c r="A19" s="1" t="s">
        <v>43</v>
      </c>
      <c r="B19" s="3">
        <v>0</v>
      </c>
      <c r="D19" s="1" t="s">
        <v>140</v>
      </c>
    </row>
    <row r="20" spans="1:5" x14ac:dyDescent="0.2">
      <c r="A20" s="1" t="s">
        <v>38</v>
      </c>
      <c r="B20" s="3">
        <v>0</v>
      </c>
      <c r="D20" s="1"/>
    </row>
    <row r="21" spans="1:5" x14ac:dyDescent="0.2">
      <c r="A21" s="1"/>
      <c r="B21" s="3"/>
      <c r="D21" s="2" t="s">
        <v>130</v>
      </c>
      <c r="E21" s="2" t="s">
        <v>131</v>
      </c>
    </row>
    <row r="22" spans="1:5" x14ac:dyDescent="0.2">
      <c r="A22" s="1" t="s">
        <v>85</v>
      </c>
      <c r="B22" s="3">
        <v>0.33900000000000002</v>
      </c>
      <c r="D22" s="1" t="s">
        <v>118</v>
      </c>
      <c r="E22" s="2" t="s">
        <v>132</v>
      </c>
    </row>
    <row r="23" spans="1:5" x14ac:dyDescent="0.2">
      <c r="A23" s="1" t="s">
        <v>86</v>
      </c>
      <c r="B23" s="3">
        <v>7.2999999999999995E-2</v>
      </c>
      <c r="D23" s="1" t="s">
        <v>119</v>
      </c>
    </row>
    <row r="24" spans="1:5" x14ac:dyDescent="0.2">
      <c r="A24" s="1" t="s">
        <v>87</v>
      </c>
      <c r="B24" s="3">
        <v>6.0999999999999999E-2</v>
      </c>
      <c r="D24" s="1" t="s">
        <v>120</v>
      </c>
    </row>
    <row r="25" spans="1:5" x14ac:dyDescent="0.2">
      <c r="A25" s="1" t="s">
        <v>83</v>
      </c>
      <c r="B25" s="3">
        <v>0.45600000000000002</v>
      </c>
      <c r="D25" s="1" t="s">
        <v>121</v>
      </c>
    </row>
    <row r="26" spans="1:5" x14ac:dyDescent="0.2">
      <c r="D26" s="1" t="s">
        <v>122</v>
      </c>
    </row>
    <row r="27" spans="1:5" x14ac:dyDescent="0.2">
      <c r="B27" s="1"/>
      <c r="D27" s="1" t="s">
        <v>123</v>
      </c>
    </row>
    <row r="28" spans="1:5" x14ac:dyDescent="0.2">
      <c r="D28" s="1" t="s">
        <v>124</v>
      </c>
    </row>
    <row r="29" spans="1:5" x14ac:dyDescent="0.2">
      <c r="D29" s="1" t="s">
        <v>125</v>
      </c>
    </row>
    <row r="30" spans="1:5" x14ac:dyDescent="0.2">
      <c r="D30" s="1" t="s">
        <v>126</v>
      </c>
    </row>
    <row r="31" spans="1:5" x14ac:dyDescent="0.2">
      <c r="D31" s="1" t="s">
        <v>127</v>
      </c>
    </row>
    <row r="32" spans="1:5" x14ac:dyDescent="0.2">
      <c r="D32" s="1" t="s">
        <v>128</v>
      </c>
    </row>
    <row r="33" spans="1:5" x14ac:dyDescent="0.2">
      <c r="D33" s="1" t="s">
        <v>129</v>
      </c>
    </row>
    <row r="34" spans="1:5" x14ac:dyDescent="0.2">
      <c r="D34" s="1"/>
    </row>
    <row r="35" spans="1:5" x14ac:dyDescent="0.2">
      <c r="D35" s="1"/>
    </row>
    <row r="39" spans="1:5" ht="15" x14ac:dyDescent="0.25">
      <c r="A39" s="10" t="s">
        <v>147</v>
      </c>
    </row>
    <row r="40" spans="1:5" ht="15" x14ac:dyDescent="0.25">
      <c r="A40" s="11" t="s">
        <v>135</v>
      </c>
    </row>
    <row r="41" spans="1:5" ht="15" x14ac:dyDescent="0.25">
      <c r="A41" s="11" t="s">
        <v>136</v>
      </c>
    </row>
    <row r="42" spans="1:5" ht="15" x14ac:dyDescent="0.25">
      <c r="A42" s="11" t="s">
        <v>137</v>
      </c>
    </row>
    <row r="43" spans="1:5" ht="15" x14ac:dyDescent="0.25">
      <c r="A43" s="11" t="s">
        <v>152</v>
      </c>
    </row>
    <row r="44" spans="1:5" x14ac:dyDescent="0.2">
      <c r="E44" s="1" t="s">
        <v>179</v>
      </c>
    </row>
    <row r="45" spans="1:5" x14ac:dyDescent="0.2">
      <c r="B45" s="118" t="s">
        <v>176</v>
      </c>
      <c r="E45">
        <v>1</v>
      </c>
    </row>
    <row r="46" spans="1:5" x14ac:dyDescent="0.2">
      <c r="B46" s="118" t="s">
        <v>164</v>
      </c>
      <c r="E46">
        <v>2</v>
      </c>
    </row>
    <row r="47" spans="1:5" x14ac:dyDescent="0.2">
      <c r="B47" s="118" t="s">
        <v>177</v>
      </c>
      <c r="E47">
        <v>3</v>
      </c>
    </row>
    <row r="48" spans="1:5" x14ac:dyDescent="0.2">
      <c r="E48">
        <v>5</v>
      </c>
    </row>
    <row r="49" spans="2:2" x14ac:dyDescent="0.2">
      <c r="B49" s="124" t="s">
        <v>201</v>
      </c>
    </row>
    <row r="50" spans="2:2" x14ac:dyDescent="0.2">
      <c r="B50" s="123" t="s">
        <v>193</v>
      </c>
    </row>
    <row r="51" spans="2:2" x14ac:dyDescent="0.2">
      <c r="B51" s="123" t="s">
        <v>194</v>
      </c>
    </row>
    <row r="52" spans="2:2" x14ac:dyDescent="0.2">
      <c r="B52" s="123" t="s">
        <v>170</v>
      </c>
    </row>
  </sheetData>
  <sheetProtection selectLockedCells="1" selectUnlockedCells="1"/>
  <mergeCells count="1">
    <mergeCell ref="H1:M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Budget</vt:lpstr>
      <vt:lpstr>Travel Worksheet</vt:lpstr>
      <vt:lpstr>Supplies Worksheet</vt:lpstr>
      <vt:lpstr>Cost Share</vt:lpstr>
      <vt:lpstr>Source-Protected</vt:lpstr>
      <vt:lpstr>Activity</vt:lpstr>
      <vt:lpstr>Budget!Print_Titles</vt:lpstr>
      <vt:lpstr>'Cost Share'!Print_Titles</vt:lpstr>
      <vt:lpstr>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 LAN Administration</dc:creator>
  <cp:lastModifiedBy>Heather Aleknavage</cp:lastModifiedBy>
  <cp:lastPrinted>2018-08-17T17:24:13Z</cp:lastPrinted>
  <dcterms:created xsi:type="dcterms:W3CDTF">1999-06-07T20:07:09Z</dcterms:created>
  <dcterms:modified xsi:type="dcterms:W3CDTF">2019-10-31T19:23:49Z</dcterms:modified>
</cp:coreProperties>
</file>